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intra-nas01\保健福祉局介護保険課\業務30-介護職員等処遇改善加算\★令和６年度実績報告\1 通知作成\"/>
    </mc:Choice>
  </mc:AlternateContent>
  <xr:revisionPtr revIDLastSave="0" documentId="13_ncr:1_{E3FFD4BD-E3A5-4A18-82B5-D5D741551520}" xr6:coauthVersionLast="47" xr6:coauthVersionMax="47" xr10:uidLastSave="{00000000-0000-0000-0000-000000000000}"/>
  <bookViews>
    <workbookView xWindow="-120" yWindow="-120" windowWidth="29040" windowHeight="1572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26" l="1"/>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7CAB0EBC-23B5-4A41-97A4-ECD6E897A7C4}">
      <text>
        <r>
          <rPr>
            <sz val="9"/>
            <color indexed="81"/>
            <rFont val="MS P ゴシック"/>
            <family val="3"/>
            <charset val="128"/>
          </rPr>
          <t xml:space="preserve">R7.3修正
</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54D5A26-1F94-4FDA-AC73-E6E685101560}">
      <text>
        <r>
          <rPr>
            <sz val="11"/>
            <rFont val="ＭＳ Ｐ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178FA7DE-A106-440C-9E16-AD48E3563F9F}">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31129B9A-688B-40D2-B49B-143139EF9909}">
      <text>
        <r>
          <rPr>
            <sz val="9"/>
            <color indexed="81"/>
            <rFont val="MS P ゴシック"/>
            <family val="3"/>
            <charset val="128"/>
          </rPr>
          <t>R6.11修正</t>
        </r>
      </text>
    </comment>
  </commentList>
</comments>
</file>

<file path=xl/sharedStrings.xml><?xml version="1.0" encoding="utf-8"?>
<sst xmlns="http://schemas.openxmlformats.org/spreadsheetml/2006/main" count="4446" uniqueCount="2283">
  <si>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</si>
  <si>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</si>
  <si>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</si>
  <si>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</si>
  <si>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</si>
  <si>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</si>
  <si>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</si>
  <si>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</si>
  <si>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</si>
  <si>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</si>
  <si>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</si>
  <si>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</si>
  <si>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</si>
  <si>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</si>
  <si>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</si>
  <si>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</si>
  <si>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</si>
  <si>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</si>
  <si>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</si>
  <si>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</si>
  <si>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</si>
  <si>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</si>
  <si>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</si>
  <si>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</si>
  <si>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</si>
  <si>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</si>
  <si>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</si>
  <si>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</si>
  <si>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</si>
  <si>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</si>
  <si>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</si>
  <si>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</si>
  <si>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</si>
  <si>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</si>
  <si>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</si>
  <si>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</si>
  <si>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</si>
  <si>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</si>
  <si>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</si>
  <si>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</si>
  <si>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</si>
  <si>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</si>
  <si>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</si>
  <si>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</si>
  <si>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</si>
  <si>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</si>
  <si>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</si>
  <si>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</si>
  <si>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</si>
  <si>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</si>
  <si>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</si>
  <si>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</si>
  <si>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</si>
  <si>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</si>
  <si>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</si>
  <si>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</si>
  <si>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</si>
  <si>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</si>
  <si>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</si>
  <si>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</si>
  <si>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</si>
  <si>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</si>
  <si>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</si>
  <si>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</si>
  <si>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</si>
  <si>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</si>
  <si>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</si>
  <si>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</si>
  <si>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</si>
  <si>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</si>
  <si>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</si>
  <si>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</si>
  <si>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</si>
  <si>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</si>
  <si>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</si>
  <si>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</si>
  <si>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</si>
  <si>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</si>
  <si>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</si>
  <si>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</si>
  <si>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</si>
  <si>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</si>
  <si>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</si>
  <si>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</si>
  <si>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</si>
  <si>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</si>
  <si>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</si>
  <si>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</si>
  <si>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</si>
  <si>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</si>
  <si>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</si>
  <si>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</si>
  <si>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</si>
  <si>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</si>
  <si>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</si>
  <si>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</si>
  <si>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</si>
  <si>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</si>
  <si>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</si>
  <si>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</si>
  <si>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</si>
  <si>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</si>
  <si>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</si>
  <si>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</si>
  <si>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</si>
  <si>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</si>
  <si>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</si>
  <si>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</si>
  <si>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</si>
  <si>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</si>
  <si>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</si>
  <si>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</si>
  <si>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</si>
  <si>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</si>
  <si>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</si>
  <si>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</si>
  <si>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</si>
  <si>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</si>
  <si>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</si>
  <si>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</si>
  <si>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</si>
  <si>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</si>
  <si>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</si>
  <si>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</si>
  <si>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</si>
  <si>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</si>
  <si>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</si>
  <si>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</si>
  <si>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</si>
  <si>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</si>
  <si>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</si>
  <si>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</si>
  <si>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</si>
  <si>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</si>
  <si>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</si>
  <si>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</si>
  <si>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</si>
  <si>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</si>
  <si>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</si>
  <si>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</si>
  <si>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</si>
  <si>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</si>
  <si>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</si>
  <si>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</si>
  <si>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</si>
  <si>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</si>
  <si>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</si>
  <si>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</si>
  <si>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</si>
  <si>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</si>
  <si>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</si>
  <si>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</si>
  <si>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</si>
  <si>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</si>
  <si>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</si>
  <si>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</si>
  <si>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</si>
  <si>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</si>
  <si>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</si>
  <si>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</si>
  <si>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</si>
  <si>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</si>
  <si>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</si>
  <si>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</si>
  <si>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</si>
  <si>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</si>
  <si>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</si>
  <si>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</si>
  <si>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</si>
  <si>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</si>
  <si>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</si>
  <si>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</si>
  <si>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</si>
  <si>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</si>
  <si>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</si>
  <si>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</si>
  <si>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</si>
  <si>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</si>
  <si>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</si>
  <si>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</si>
  <si>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</si>
  <si>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</si>
  <si>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</si>
  <si>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</si>
  <si>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</si>
  <si>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</si>
  <si>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</si>
  <si>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</si>
  <si>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</si>
  <si>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</si>
  <si>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</si>
  <si>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</si>
  <si>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</si>
  <si>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</si>
  <si>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</si>
  <si>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</si>
  <si>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</si>
  <si>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</si>
  <si>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</si>
  <si>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</si>
  <si>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</si>
  <si>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</si>
  <si>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</si>
  <si>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</si>
  <si>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</si>
  <si>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</si>
  <si>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</si>
  <si>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</si>
  <si>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</si>
  <si>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</si>
  <si>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</si>
  <si>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</si>
  <si>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</si>
  <si>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</si>
  <si>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</si>
  <si>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</si>
  <si>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</si>
  <si>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</si>
  <si>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</si>
  <si>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</si>
  <si>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</si>
  <si>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</si>
  <si>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</si>
  <si>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</si>
  <si>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</si>
  <si>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</si>
  <si>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</si>
  <si>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</si>
  <si>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</si>
  <si>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</si>
  <si>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</si>
  <si>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</si>
  <si>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</si>
  <si>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</si>
  <si>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</si>
  <si>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</si>
  <si>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</si>
  <si>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</si>
  <si>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</si>
  <si>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</si>
  <si>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</si>
  <si>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</si>
  <si>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</si>
  <si>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</si>
  <si>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</si>
  <si>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</si>
  <si>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</si>
  <si>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</si>
  <si>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</si>
  <si>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</si>
  <si>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</si>
  <si>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</si>
  <si>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</si>
  <si>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</si>
  <si>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</si>
  <si>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</si>
  <si>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</si>
  <si>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</si>
  <si>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</si>
  <si>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</si>
  <si>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</si>
  <si>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</si>
  <si>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</si>
  <si>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</si>
  <si>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</si>
  <si>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</si>
  <si>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</si>
  <si>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</si>
  <si>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</si>
  <si>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</si>
  <si>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</si>
  <si>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</si>
  <si>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</si>
  <si>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</si>
  <si>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</si>
  <si>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</si>
  <si>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</si>
  <si>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</si>
  <si>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</si>
  <si>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</si>
  <si>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</si>
  <si>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</si>
  <si>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</si>
  <si>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</si>
  <si>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</si>
  <si>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</si>
  <si>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</si>
  <si>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</si>
  <si>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</si>
  <si>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</si>
  <si>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</si>
  <si>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</si>
  <si>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</si>
  <si>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</si>
  <si>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</si>
  <si>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</si>
  <si>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</si>
  <si>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</si>
  <si>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</si>
  <si>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</si>
  <si>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</si>
  <si>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</si>
  <si>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</si>
  <si>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</si>
  <si>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</si>
  <si>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</si>
  <si>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</si>
  <si>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</si>
  <si>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</si>
  <si>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</si>
  <si>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</si>
  <si>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</si>
  <si>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</si>
  <si>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</si>
  <si>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</si>
  <si>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</si>
  <si>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</si>
  <si>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</si>
  <si>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</si>
  <si>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</si>
  <si>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</si>
  <si>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</si>
  <si>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</si>
  <si>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</si>
  <si>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</si>
  <si>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</si>
  <si>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</si>
  <si>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</si>
  <si>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</si>
  <si>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</si>
  <si>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</si>
  <si>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</si>
  <si>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新加算Ⅱ</t>
    <rPh sb="0" eb="3">
      <t>シンカサン</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</si>
  <si>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</si>
  <si>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</si>
  <si>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</si>
  <si>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10"/>
  </si>
  <si>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</si>
  <si>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</si>
  <si>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</si>
  <si>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</si>
  <si>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</si>
  <si>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</si>
  <si>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</si>
  <si>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</si>
  <si>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</si>
  <si>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</si>
  <si>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</si>
  <si>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</si>
  <si>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</si>
  <si>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</si>
  <si>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</si>
  <si>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</si>
  <si>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</si>
  <si>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</si>
  <si>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</si>
  <si>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</si>
  <si>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</si>
  <si>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</si>
  <si>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</si>
  <si>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新加算Ⅲ</t>
    <rPh sb="0" eb="3">
      <t>シンカサン</t>
    </rPh>
    <phoneticPr fontId="6"/>
  </si>
  <si>
    <t>訪問介護</t>
  </si>
  <si>
    <t>新加算Ⅳ</t>
    <rPh sb="0" eb="3">
      <t>シンカサン</t>
    </rPh>
    <phoneticPr fontId="6"/>
  </si>
  <si>
    <t>夜間対応型訪問介護</t>
  </si>
  <si>
    <t>―</t>
    <phoneticPr fontId="6"/>
  </si>
  <si>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</si>
  <si>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</si>
  <si>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</si>
  <si>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</si>
  <si>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</si>
  <si>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</si>
  <si>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</si>
  <si>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</si>
  <si>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</si>
  <si>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</si>
  <si>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</si>
  <si>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</si>
  <si>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</si>
  <si>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</si>
  <si>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</si>
  <si>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</si>
  <si>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</si>
  <si>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</si>
  <si>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</si>
  <si>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</si>
  <si>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</si>
  <si>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</si>
  <si>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</si>
  <si>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</si>
  <si>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</si>
  <si>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</si>
  <si>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</si>
  <si>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</si>
  <si>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</si>
  <si>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</si>
  <si>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</si>
  <si>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</si>
  <si>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</si>
  <si>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</si>
  <si>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</si>
  <si>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</si>
  <si>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</si>
  <si>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</si>
  <si>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</si>
  <si>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</si>
  <si>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</si>
  <si>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</si>
  <si>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</si>
  <si>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</si>
  <si>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</si>
  <si>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</si>
  <si>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</si>
  <si>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</si>
  <si>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</si>
  <si>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</si>
  <si>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</si>
  <si>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</si>
  <si>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</si>
  <si>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</si>
  <si>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</si>
  <si>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</si>
  <si>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</si>
  <si>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</si>
  <si>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</si>
  <si>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</si>
  <si>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</si>
  <si>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</si>
  <si>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</si>
  <si>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</si>
  <si>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</si>
  <si>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</si>
  <si>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</si>
  <si>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</si>
  <si>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</si>
  <si>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</si>
  <si>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</si>
  <si>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</si>
  <si>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</si>
  <si>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</si>
  <si>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</si>
  <si>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</si>
  <si>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</si>
  <si>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</si>
  <si>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</si>
  <si>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</si>
  <si>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</si>
  <si>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</si>
  <si>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</si>
  <si>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</si>
  <si>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</si>
  <si>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</si>
  <si>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</si>
  <si>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</si>
  <si>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</si>
  <si>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</si>
  <si>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</si>
  <si>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</si>
  <si>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</si>
  <si>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</si>
  <si>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</si>
  <si>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</si>
  <si>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</si>
  <si>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</si>
  <si>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</si>
  <si>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</si>
  <si>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</si>
  <si>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</si>
  <si>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</si>
  <si>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</si>
  <si>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</si>
  <si>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</si>
  <si>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</si>
  <si>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</si>
  <si>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</si>
  <si>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</si>
  <si>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</si>
  <si>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</si>
  <si>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</si>
  <si>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</si>
  <si>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</si>
  <si>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</si>
  <si>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</si>
  <si>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</si>
  <si>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</si>
  <si>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</si>
  <si>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</si>
  <si>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</si>
  <si>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</si>
  <si>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</si>
  <si>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</si>
  <si>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</si>
  <si>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</si>
  <si>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</si>
  <si>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</si>
  <si>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</si>
  <si>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</si>
  <si>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</si>
  <si>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</si>
  <si>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</si>
  <si>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</si>
  <si>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</si>
  <si>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</si>
  <si>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</si>
  <si>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</si>
  <si>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</si>
  <si>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</si>
  <si>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</si>
  <si>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</si>
  <si>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</si>
  <si>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</si>
  <si>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</si>
  <si>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</si>
  <si>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</si>
  <si>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</si>
  <si>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</si>
  <si>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</si>
  <si>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</si>
  <si>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</si>
  <si>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</si>
  <si>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</si>
  <si>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</si>
  <si>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</si>
  <si>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</si>
  <si>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</si>
  <si>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</si>
  <si>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</si>
  <si>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</si>
  <si>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</si>
  <si>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</si>
  <si>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</si>
  <si>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</si>
  <si>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</si>
  <si>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</si>
  <si>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</si>
  <si>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</si>
  <si>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</si>
  <si>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</si>
  <si>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</si>
  <si>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</si>
  <si>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</si>
  <si>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</si>
  <si>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</si>
  <si>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</si>
  <si>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</si>
  <si>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</si>
  <si>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</si>
  <si>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</si>
  <si>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</si>
  <si>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</si>
  <si>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</si>
  <si>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</si>
  <si>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</si>
  <si>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</si>
  <si>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</si>
  <si>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</si>
  <si>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</si>
  <si>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</si>
  <si>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</si>
  <si>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</si>
  <si>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</si>
  <si>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</si>
  <si>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</si>
  <si>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</si>
  <si>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</si>
  <si>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</si>
  <si>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</si>
  <si>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</si>
  <si>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</si>
  <si>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</si>
  <si>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</si>
  <si>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</si>
  <si>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</si>
  <si>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</si>
  <si>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</si>
  <si>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</si>
  <si>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</si>
  <si>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</si>
  <si>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</si>
  <si>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</si>
  <si>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</si>
  <si>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</si>
  <si>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</si>
  <si>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</si>
  <si>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</si>
  <si>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</si>
  <si>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</si>
  <si>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</si>
  <si>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</si>
  <si>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</si>
  <si>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</si>
  <si>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</si>
  <si>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</si>
  <si>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</si>
  <si>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</si>
  <si>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</si>
  <si>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</si>
  <si>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</si>
  <si>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</si>
  <si>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</si>
  <si>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</si>
  <si>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</si>
  <si>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</si>
  <si>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</si>
  <si>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</si>
  <si>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</si>
  <si>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</si>
  <si>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</si>
  <si>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</si>
  <si>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</si>
  <si>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</si>
  <si>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</si>
  <si>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</si>
  <si>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</si>
  <si>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</si>
  <si>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</si>
  <si>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</si>
  <si>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</si>
  <si>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</si>
  <si>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</si>
  <si>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</si>
  <si>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</si>
  <si>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</si>
  <si>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</si>
  <si>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</si>
  <si>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</si>
  <si>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</si>
  <si>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</si>
  <si>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</si>
  <si>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</si>
  <si>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</si>
  <si>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</si>
  <si>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</si>
  <si>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</si>
  <si>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</si>
  <si>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</si>
  <si>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</si>
  <si>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</si>
  <si>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</si>
  <si>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</si>
  <si>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</si>
  <si>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</si>
  <si>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</si>
  <si>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</si>
  <si>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</si>
  <si>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</si>
  <si>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</si>
  <si>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</si>
  <si>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</si>
  <si>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</si>
  <si>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</si>
  <si>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</si>
  <si>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</si>
  <si>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</si>
  <si>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</si>
  <si>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</si>
  <si>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</si>
  <si>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</si>
  <si>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</si>
  <si>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</si>
  <si>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</si>
  <si>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</si>
  <si>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</si>
  <si>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</si>
  <si>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</si>
  <si>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</si>
  <si>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</si>
  <si>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</si>
  <si>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</si>
  <si>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</si>
  <si>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</si>
  <si>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</si>
  <si>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</si>
  <si>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</si>
  <si>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</si>
  <si>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</si>
  <si>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</si>
  <si>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</si>
  <si>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</si>
  <si>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</si>
  <si>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</si>
  <si>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</si>
  <si>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</si>
  <si>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</si>
  <si>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</si>
  <si>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</si>
  <si>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</si>
  <si>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</si>
  <si>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</si>
  <si>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</si>
  <si>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</si>
  <si>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</si>
  <si>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</si>
  <si>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</si>
  <si>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</si>
  <si>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</si>
  <si>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</si>
  <si>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</si>
  <si>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</si>
  <si>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</si>
  <si>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</si>
  <si>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</si>
  <si>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</si>
  <si>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</si>
  <si>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</si>
  <si>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</si>
  <si>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</si>
  <si>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</si>
  <si>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</si>
  <si>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</si>
  <si>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</si>
  <si>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</si>
  <si>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</si>
  <si>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</si>
  <si>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</si>
  <si>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</si>
  <si>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</si>
  <si>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</si>
  <si>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</si>
  <si>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</si>
  <si>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</si>
  <si>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</si>
  <si>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</si>
  <si>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</si>
  <si>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</si>
  <si>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</si>
  <si>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</si>
  <si>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</si>
  <si>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</si>
  <si>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</si>
  <si>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</si>
  <si>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</si>
  <si>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</si>
  <si>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</si>
  <si>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</si>
  <si>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</si>
  <si>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</si>
  <si>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</si>
  <si>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</si>
  <si>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</si>
  <si>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</si>
  <si>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</si>
  <si>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</si>
  <si>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</si>
  <si>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</si>
  <si>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</si>
  <si>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</si>
  <si>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</si>
  <si>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</si>
  <si>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</si>
  <si>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</si>
  <si>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</si>
  <si>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</si>
  <si>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</si>
  <si>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</si>
  <si>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</si>
  <si>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</si>
  <si>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</si>
  <si>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</si>
  <si>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</si>
  <si>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</si>
  <si>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</si>
  <si>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</si>
  <si>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</si>
  <si>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</si>
  <si>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</si>
  <si>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</si>
  <si>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</si>
  <si>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</si>
  <si>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</si>
  <si>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</si>
  <si>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</si>
  <si>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</si>
  <si>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</si>
  <si>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</si>
  <si>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</si>
  <si>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</si>
  <si>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</si>
  <si>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</si>
  <si>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</si>
  <si>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</si>
  <si>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</si>
  <si>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</si>
  <si>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</si>
  <si>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</si>
  <si>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</si>
  <si>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</si>
  <si>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</si>
  <si>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</si>
  <si>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</si>
  <si>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</si>
  <si>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</si>
  <si>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</si>
  <si>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</si>
  <si>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</si>
  <si>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</si>
  <si>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</si>
  <si>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</si>
  <si>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</si>
  <si>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</si>
  <si>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</si>
  <si>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</si>
  <si>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</si>
  <si>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</si>
  <si>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</si>
  <si>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</si>
  <si>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</si>
  <si>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</si>
  <si>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</si>
  <si>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</si>
  <si>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</si>
  <si>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</si>
  <si>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</si>
  <si>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</si>
  <si>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</si>
  <si>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</si>
  <si>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</si>
  <si>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</si>
  <si>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</si>
  <si>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</si>
  <si>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</si>
  <si>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</si>
  <si>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</si>
  <si>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</si>
  <si>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</si>
  <si>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</si>
  <si>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</si>
  <si>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</si>
  <si>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</si>
  <si>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</si>
  <si>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</si>
  <si>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</si>
  <si>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</si>
  <si>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</si>
  <si>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</si>
  <si>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</si>
  <si>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</si>
  <si>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</si>
  <si>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</si>
  <si>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</si>
  <si>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</si>
  <si>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</si>
  <si>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</si>
  <si>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</si>
  <si>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</si>
  <si>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</si>
  <si>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</si>
  <si>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</si>
  <si>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</si>
  <si>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</si>
  <si>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</si>
  <si>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</si>
  <si>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</si>
  <si>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</si>
  <si>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</si>
  <si>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</si>
  <si>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</si>
  <si>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</si>
  <si>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</si>
  <si>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</si>
  <si>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</si>
  <si>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</si>
  <si>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</si>
  <si>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</si>
  <si>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</si>
  <si>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</si>
  <si>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</si>
  <si>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</si>
  <si>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</si>
  <si>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</si>
  <si>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</si>
  <si>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</si>
  <si>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</si>
  <si>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</si>
  <si>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</si>
  <si>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</si>
  <si>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</si>
  <si>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</si>
  <si>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</si>
  <si>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</si>
  <si>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</si>
  <si>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</si>
  <si>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</si>
  <si>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</si>
  <si>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</si>
  <si>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</si>
  <si>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</si>
  <si>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</si>
  <si>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</si>
  <si>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</si>
  <si>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</si>
  <si>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</si>
  <si>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</si>
  <si>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</si>
  <si>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</si>
  <si>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</si>
  <si>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</si>
  <si>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</si>
  <si>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</si>
  <si>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</si>
  <si>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</si>
  <si>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</si>
  <si>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</si>
  <si>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</si>
  <si>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</si>
  <si>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</si>
  <si>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</si>
  <si>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</si>
  <si>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</si>
  <si>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</si>
  <si>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</si>
  <si>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</si>
  <si>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</si>
  <si>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</si>
  <si>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</si>
  <si>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</si>
  <si>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</si>
  <si>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</si>
  <si>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</si>
  <si>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</si>
  <si>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</si>
  <si>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</si>
  <si>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</si>
  <si>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</si>
  <si>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</si>
  <si>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</si>
  <si>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</si>
  <si>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</si>
  <si>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</si>
  <si>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</si>
  <si>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</si>
  <si>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</si>
  <si>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</si>
  <si>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</si>
  <si>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</si>
  <si>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</si>
  <si>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</si>
  <si>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</si>
  <si>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</si>
  <si>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</si>
  <si>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</si>
  <si>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</si>
  <si>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</si>
  <si>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</si>
  <si>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</si>
  <si>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</si>
  <si>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</si>
  <si>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</si>
  <si>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</si>
  <si>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</si>
  <si>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</si>
  <si>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</si>
  <si>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</si>
  <si>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</si>
  <si>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</si>
  <si>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</si>
  <si>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</si>
  <si>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</si>
  <si>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</si>
  <si>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</si>
  <si>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</si>
  <si>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</si>
  <si>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</si>
  <si>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</si>
  <si>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</si>
  <si>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</si>
  <si>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</si>
  <si>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</si>
  <si>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</si>
  <si>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</si>
  <si>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</si>
  <si>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</si>
  <si>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</si>
  <si>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</si>
  <si>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</si>
  <si>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</si>
  <si>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</si>
  <si>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</si>
  <si>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</si>
  <si>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</si>
  <si>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</si>
  <si>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</si>
  <si>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</si>
  <si>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</si>
  <si>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</si>
  <si>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</si>
  <si>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</si>
  <si>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</si>
  <si>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</si>
  <si>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</si>
  <si>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</si>
  <si>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</si>
  <si>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</si>
  <si>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</si>
  <si>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</si>
  <si>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</si>
  <si>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</si>
  <si>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</si>
  <si>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</si>
  <si>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</si>
  <si>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</si>
  <si>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</si>
  <si>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</si>
  <si>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</si>
  <si>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</si>
  <si>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</si>
  <si>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</si>
  <si>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</si>
  <si>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</si>
  <si>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</si>
  <si>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</si>
  <si>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</si>
  <si>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</si>
  <si>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</si>
  <si>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</si>
  <si>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</si>
  <si>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</si>
  <si>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</si>
  <si>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</si>
  <si>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</si>
  <si>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</si>
  <si>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</si>
  <si>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</si>
  <si>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</si>
  <si>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</si>
  <si>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</si>
  <si>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</si>
  <si>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</si>
  <si>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</si>
  <si>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</si>
  <si>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</si>
  <si>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</si>
  <si>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</si>
  <si>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</si>
  <si>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</si>
  <si>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</si>
  <si>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</si>
  <si>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</si>
  <si>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</si>
  <si>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</si>
  <si>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</si>
  <si>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</si>
  <si>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</si>
  <si>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</si>
  <si>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</si>
  <si>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</si>
  <si>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</si>
  <si>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</si>
  <si>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</si>
  <si>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</si>
  <si>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</si>
  <si>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</si>
  <si>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</si>
  <si>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</si>
  <si>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</si>
  <si>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</si>
  <si>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</si>
  <si>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</si>
  <si>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</si>
  <si>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</si>
  <si>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</si>
  <si>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</si>
  <si>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</si>
  <si>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</si>
  <si>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</si>
  <si>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</si>
  <si>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</si>
  <si>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</si>
  <si>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</si>
  <si>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</si>
  <si>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</si>
  <si>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</si>
  <si>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</si>
  <si>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</si>
  <si>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</si>
  <si>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</si>
  <si>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</si>
  <si>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</si>
  <si>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</si>
  <si>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</si>
  <si>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</si>
  <si>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</si>
  <si>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</si>
  <si>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</si>
  <si>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</si>
  <si>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</si>
  <si>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</si>
  <si>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</si>
  <si>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</si>
  <si>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</si>
  <si>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</si>
  <si>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</si>
  <si>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</si>
  <si>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</si>
  <si>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</si>
  <si>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</si>
  <si>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</si>
  <si>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</si>
  <si>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</si>
  <si>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</si>
  <si>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</si>
  <si>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</si>
  <si>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</si>
  <si>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</si>
  <si>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</si>
  <si>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</si>
  <si>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</si>
  <si>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</si>
  <si>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</si>
  <si>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</si>
  <si>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</si>
  <si>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</si>
  <si>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</si>
  <si>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</si>
  <si>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</si>
  <si>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</si>
  <si>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</si>
  <si>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</si>
  <si>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</si>
  <si>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</si>
  <si>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</si>
  <si>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</si>
  <si>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</si>
  <si>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</si>
  <si>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</si>
  <si>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</si>
  <si>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</si>
  <si>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</si>
  <si>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</si>
  <si>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</si>
  <si>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</si>
  <si>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</si>
  <si>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</si>
  <si>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</si>
  <si>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</si>
  <si>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</si>
  <si>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</si>
  <si>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</si>
  <si>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</si>
  <si>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</si>
  <si>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</si>
  <si>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</si>
  <si>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</si>
  <si>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</si>
  <si>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</si>
  <si>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</si>
  <si>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</si>
  <si>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</si>
  <si>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</si>
  <si>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</si>
  <si>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</si>
  <si>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</si>
  <si>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</si>
  <si>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</si>
  <si>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</si>
  <si>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</si>
  <si>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</si>
  <si>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</si>
  <si>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</si>
  <si>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</si>
  <si>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</si>
  <si>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</si>
  <si>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</si>
  <si>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</si>
  <si>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</si>
  <si>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</si>
  <si>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</si>
  <si>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</si>
  <si>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</si>
  <si>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</si>
  <si>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</si>
  <si>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</si>
  <si>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</si>
  <si>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</si>
  <si>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</si>
  <si>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</si>
  <si>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</si>
  <si>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</si>
  <si>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</si>
  <si>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</si>
  <si>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</si>
  <si>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</si>
  <si>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</si>
  <si>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</si>
  <si>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</si>
  <si>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</si>
  <si>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</si>
  <si>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</si>
  <si>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</si>
  <si>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</si>
  <si>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</si>
  <si>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</si>
  <si>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</si>
  <si>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</si>
  <si>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</si>
  <si>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</si>
  <si>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</si>
  <si>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</si>
  <si>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</si>
  <si>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</si>
  <si>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</si>
  <si>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</si>
  <si>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</si>
  <si>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</si>
  <si>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</si>
  <si>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</si>
  <si>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</si>
  <si>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</si>
  <si>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</si>
  <si>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</si>
  <si>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</si>
  <si>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</si>
  <si>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</si>
  <si>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</si>
  <si>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</si>
  <si>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</si>
  <si>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</si>
  <si>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</si>
  <si>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</si>
  <si>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</si>
  <si>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</si>
  <si>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</si>
  <si>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</si>
  <si>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</si>
  <si>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</si>
  <si>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</si>
  <si>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</si>
  <si>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</si>
  <si>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</si>
  <si>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</si>
  <si>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</si>
  <si>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</si>
  <si>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</si>
  <si>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</si>
  <si>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</si>
  <si>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</si>
  <si>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</si>
  <si>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</si>
  <si>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</si>
  <si>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</si>
  <si>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</si>
  <si>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</si>
  <si>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</si>
  <si>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</si>
  <si>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</si>
  <si>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</si>
  <si>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</si>
  <si>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</si>
  <si>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</si>
  <si>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</si>
  <si>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</si>
  <si>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</si>
  <si>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</si>
  <si>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</si>
  <si>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</si>
  <si>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</si>
  <si>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</si>
  <si>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</si>
  <si>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</si>
  <si>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</si>
  <si>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</si>
  <si>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</si>
  <si>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</si>
  <si>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</si>
  <si>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</si>
  <si>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</si>
  <si>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</si>
  <si>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</si>
  <si>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</si>
  <si>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</si>
  <si>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</si>
  <si>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</si>
  <si>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</si>
  <si>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</si>
  <si>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</si>
  <si>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</si>
  <si>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</si>
  <si>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</si>
  <si>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</si>
  <si>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</si>
  <si>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</si>
  <si>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</si>
  <si>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</si>
  <si>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</si>
  <si>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</si>
  <si>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</si>
  <si>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</si>
  <si>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</si>
  <si>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</si>
  <si>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</si>
  <si>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</si>
  <si>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</si>
  <si>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</si>
  <si>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</si>
  <si>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</si>
  <si>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</si>
  <si>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</si>
  <si>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</si>
  <si>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</si>
  <si>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</si>
  <si>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</si>
  <si>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</si>
  <si>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</si>
  <si>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</si>
  <si>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</si>
  <si>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</si>
  <si>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</si>
  <si>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</si>
  <si>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</si>
  <si>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</si>
  <si>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</si>
  <si>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</si>
  <si>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</si>
  <si>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</si>
  <si>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</si>
  <si>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</si>
  <si>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</si>
  <si>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</si>
  <si>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</si>
  <si>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</si>
  <si>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</si>
  <si>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</si>
  <si>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</si>
  <si>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</si>
  <si>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</si>
  <si>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</si>
  <si>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</si>
  <si>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</si>
  <si>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</si>
  <si>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</si>
  <si>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</si>
  <si>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</si>
  <si>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</si>
  <si>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</si>
  <si>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</si>
  <si>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</si>
  <si>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</si>
  <si>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</si>
  <si>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</si>
  <si>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</si>
  <si>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</si>
  <si>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</si>
  <si>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</si>
  <si>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</si>
  <si>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</si>
  <si>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</si>
  <si>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</si>
  <si>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</si>
  <si>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</si>
  <si>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</si>
  <si>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</si>
  <si>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</si>
  <si>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</si>
  <si>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</si>
  <si>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</si>
  <si>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</si>
  <si>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</si>
  <si>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</si>
  <si>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</si>
  <si>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</si>
  <si>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</si>
  <si>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</si>
  <si>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</si>
  <si>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</si>
  <si>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</si>
  <si>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</si>
  <si>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</si>
  <si>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</si>
  <si>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</si>
  <si>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</si>
  <si>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</si>
  <si>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</si>
  <si>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</si>
  <si>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</si>
  <si>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</si>
  <si>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</si>
  <si>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</si>
  <si>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</si>
  <si>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</si>
  <si>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</si>
  <si>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</si>
  <si>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</si>
  <si>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</si>
  <si>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</si>
  <si>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</si>
  <si>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</si>
  <si>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</si>
  <si>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</si>
  <si>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</si>
  <si>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</si>
  <si>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</si>
  <si>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</si>
  <si>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</si>
  <si>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</si>
  <si>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</si>
  <si>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</si>
  <si>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</si>
  <si>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</si>
  <si>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</si>
  <si>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</si>
  <si>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</si>
  <si>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</si>
  <si>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</si>
  <si>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</si>
  <si>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</si>
  <si>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</si>
  <si>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</si>
  <si>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</si>
  <si>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</si>
  <si>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</si>
  <si>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</si>
  <si>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</si>
  <si>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</si>
  <si>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</si>
  <si>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</si>
  <si>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</si>
  <si>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</si>
  <si>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</si>
  <si>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</si>
  <si>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</si>
  <si>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</si>
  <si>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</si>
  <si>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</si>
  <si>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</si>
  <si>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</si>
  <si>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</si>
  <si>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</si>
  <si>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</si>
  <si>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</si>
  <si>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</si>
  <si>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</si>
  <si>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</si>
  <si>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</si>
  <si>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</si>
  <si>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</si>
  <si>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</si>
  <si>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</si>
  <si>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</si>
  <si>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</si>
  <si>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</si>
  <si>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</si>
  <si>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</si>
  <si>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</si>
  <si>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</si>
  <si>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</si>
  <si>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</si>
  <si>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</si>
  <si>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</si>
  <si>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</si>
  <si>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</si>
  <si>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</si>
  <si>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</si>
  <si>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</si>
  <si>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</si>
  <si>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</si>
  <si>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</si>
  <si>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</si>
  <si>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</si>
  <si>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</si>
  <si>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</si>
  <si>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</si>
  <si>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</si>
  <si>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</si>
  <si>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</si>
  <si>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</si>
  <si>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</si>
  <si>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</si>
  <si>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</si>
  <si>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</si>
  <si>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</si>
  <si>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</si>
  <si>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</si>
  <si>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</si>
  <si>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</si>
  <si>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</si>
  <si>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</si>
  <si>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</si>
  <si>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</si>
  <si>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</si>
  <si>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</si>
  <si>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</si>
  <si>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</si>
  <si>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</si>
  <si>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</si>
  <si>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</si>
  <si>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</si>
  <si>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</si>
  <si>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</si>
  <si>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</si>
  <si>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</si>
  <si>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</si>
  <si>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</si>
  <si>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</si>
  <si>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</si>
  <si>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</si>
  <si>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</si>
  <si>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</si>
  <si>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</si>
  <si>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</si>
  <si>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</si>
  <si>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</si>
  <si>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</si>
  <si>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</si>
  <si>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</si>
  <si>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</si>
  <si>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</si>
  <si>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</si>
  <si>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</si>
  <si>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</si>
  <si>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</si>
  <si>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</si>
  <si>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</si>
  <si>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</si>
  <si>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</si>
  <si>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</si>
  <si>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</si>
  <si>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</si>
  <si>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</si>
  <si>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</si>
  <si>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</si>
  <si>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</si>
  <si>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</si>
  <si>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</si>
  <si>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</si>
  <si>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</si>
  <si>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</si>
  <si>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</si>
  <si>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</si>
  <si>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</si>
  <si>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</si>
  <si>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</si>
  <si>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</si>
  <si>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</si>
  <si>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</si>
  <si>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</si>
  <si>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</si>
  <si>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</si>
  <si>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</si>
  <si>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</si>
  <si>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</si>
  <si>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</si>
  <si>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</si>
  <si>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</si>
  <si>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</si>
  <si>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</si>
  <si>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</si>
  <si>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</si>
  <si>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</si>
  <si>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</si>
  <si>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</si>
  <si>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</si>
  <si>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</si>
  <si>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</si>
  <si>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</si>
  <si>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</si>
  <si>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</si>
  <si>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</si>
  <si>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</si>
  <si>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</si>
  <si>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</si>
  <si>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</si>
  <si>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</si>
  <si>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</si>
  <si>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</si>
  <si>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</si>
  <si>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</si>
  <si>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</si>
  <si>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</si>
  <si>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</si>
  <si>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</si>
  <si>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</si>
  <si>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</si>
  <si>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</si>
  <si>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</si>
  <si>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</si>
  <si>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</si>
  <si>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</si>
  <si>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</si>
  <si>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</si>
  <si>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</si>
  <si>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</si>
  <si>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</si>
  <si>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</si>
  <si>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</si>
  <si>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</si>
  <si>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</si>
  <si>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</si>
  <si>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</si>
  <si>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</si>
  <si>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</si>
  <si>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</si>
  <si>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</si>
  <si>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</si>
  <si>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</si>
  <si>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</si>
  <si>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</si>
  <si>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</si>
  <si>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</si>
  <si>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</si>
  <si>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</si>
  <si>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</si>
  <si>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</si>
  <si>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</si>
  <si>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</si>
  <si>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</si>
  <si>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</si>
  <si>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</si>
  <si>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</si>
  <si>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</si>
  <si>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</si>
  <si>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</si>
  <si>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</si>
  <si>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</si>
  <si>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</si>
  <si>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</si>
  <si>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</si>
  <si>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</si>
  <si>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</si>
  <si>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</si>
  <si>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</si>
  <si>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</si>
  <si>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</si>
  <si>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</si>
  <si>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</si>
  <si>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</si>
  <si>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</si>
  <si>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</si>
  <si>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</si>
  <si>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</si>
  <si>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</si>
  <si>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</si>
  <si>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</si>
  <si>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</si>
  <si>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</si>
  <si>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</si>
  <si>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</si>
  <si>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</si>
  <si>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</si>
  <si>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</si>
  <si>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</si>
  <si>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</si>
  <si>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</si>
  <si>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</si>
  <si>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</si>
  <si>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</si>
  <si>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</si>
  <si>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</si>
  <si>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</si>
  <si>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</si>
  <si>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</si>
  <si>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</si>
  <si>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</si>
  <si>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</si>
  <si>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</si>
  <si>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</si>
  <si>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</si>
  <si>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</si>
  <si>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</si>
  <si>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</si>
  <si>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</si>
  <si>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</si>
  <si>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</si>
  <si>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</si>
  <si>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</si>
  <si>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</si>
  <si>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</si>
  <si>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</si>
  <si>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</si>
  <si>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</si>
  <si>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</si>
  <si>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</si>
  <si>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</si>
  <si>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</si>
  <si>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</si>
  <si>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</si>
  <si>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</si>
  <si>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</si>
  <si>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</si>
  <si>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</si>
  <si>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</si>
  <si>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</si>
  <si>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</si>
  <si>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</si>
  <si>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</si>
  <si>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</si>
  <si>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</si>
  <si>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</si>
  <si>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</si>
  <si>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</si>
  <si>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</si>
  <si>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</si>
  <si>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</si>
  <si>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</si>
  <si>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</si>
  <si>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</si>
  <si>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</si>
  <si>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</si>
  <si>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</si>
  <si>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</si>
  <si>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</si>
  <si>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</si>
  <si>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</si>
  <si>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</si>
  <si>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</si>
  <si>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</si>
  <si>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</si>
  <si>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</si>
  <si>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</si>
  <si>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</si>
  <si>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</si>
  <si>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</si>
  <si>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</si>
  <si>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</si>
  <si>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</si>
  <si>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</si>
  <si>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</si>
  <si>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</si>
  <si>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</si>
  <si>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</si>
  <si>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</si>
  <si>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</si>
  <si>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</si>
  <si>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</si>
  <si>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</si>
  <si>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</si>
  <si>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</si>
  <si>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</si>
  <si>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</si>
  <si>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</si>
  <si>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</si>
  <si>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</si>
  <si>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</si>
  <si>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</si>
  <si>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</si>
  <si>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</si>
  <si>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</si>
  <si>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</si>
  <si>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</si>
  <si>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</si>
  <si>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</si>
  <si>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</si>
  <si>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</si>
  <si>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</si>
  <si>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</si>
  <si>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</si>
  <si>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</si>
  <si>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</si>
  <si>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</si>
  <si>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</si>
  <si>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</si>
  <si>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</si>
  <si>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</si>
  <si>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</si>
  <si>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</si>
  <si>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</si>
  <si>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</si>
  <si>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</si>
  <si>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</si>
  <si>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</si>
  <si>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</si>
  <si>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</si>
  <si>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</si>
  <si>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</si>
  <si>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</si>
  <si>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</si>
  <si>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</si>
  <si>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</si>
  <si>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</si>
  <si>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</si>
  <si>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</si>
  <si>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</si>
  <si>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</si>
  <si>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</si>
  <si>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</si>
  <si>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</si>
  <si>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</si>
  <si>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</si>
  <si>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</si>
  <si>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</si>
  <si>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</si>
  <si>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</si>
  <si>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</si>
  <si>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</si>
  <si>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</si>
  <si>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</si>
  <si>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</si>
  <si>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</si>
  <si>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</si>
  <si>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</si>
  <si>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</si>
  <si>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</si>
  <si>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</si>
  <si>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</si>
  <si>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</si>
  <si>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</si>
  <si>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</si>
  <si>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</si>
  <si>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</si>
  <si>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</si>
  <si>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</si>
  <si>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</si>
  <si>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</si>
  <si>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</si>
  <si>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</si>
  <si>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</si>
  <si>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</si>
  <si>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</si>
  <si>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</si>
  <si>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</si>
  <si>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</si>
  <si>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</si>
  <si>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</si>
  <si>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</si>
  <si>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</si>
  <si>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</si>
  <si>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</si>
  <si>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</si>
  <si>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</si>
  <si>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</si>
  <si>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</si>
  <si>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</si>
  <si>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</si>
  <si>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</si>
  <si>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</si>
  <si>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</si>
  <si>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</si>
  <si>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</si>
  <si>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</si>
  <si>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</si>
  <si>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</si>
  <si>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</si>
  <si>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</si>
  <si>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</si>
  <si>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</si>
  <si>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</si>
  <si>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</si>
  <si>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</si>
  <si>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</si>
  <si>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</si>
  <si>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</si>
  <si>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</si>
  <si>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</si>
  <si>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</si>
  <si>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</si>
  <si>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</si>
  <si>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</si>
  <si>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</si>
  <si>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</si>
  <si>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</si>
  <si>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</si>
  <si>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</si>
  <si>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</si>
  <si>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</si>
  <si>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</si>
  <si>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</si>
  <si>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</si>
  <si>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</si>
  <si>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</si>
  <si>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</si>
  <si>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</si>
  <si>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</si>
  <si>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</si>
  <si>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</si>
  <si>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</si>
  <si>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</si>
  <si>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</si>
  <si>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</si>
  <si>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</si>
  <si>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</si>
  <si>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</si>
  <si>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</si>
  <si>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</si>
  <si>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</si>
  <si>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</si>
  <si>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</si>
  <si>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</si>
  <si>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</si>
  <si>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</si>
  <si>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</si>
  <si>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</si>
  <si>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</si>
  <si>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</si>
  <si>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</si>
  <si>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</si>
  <si>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</si>
  <si>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</si>
  <si>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</si>
  <si>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</si>
  <si>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</si>
  <si>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</si>
  <si>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</si>
  <si>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</si>
  <si>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</si>
  <si>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</si>
  <si>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</si>
  <si>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</si>
  <si>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</si>
  <si>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</si>
  <si>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</si>
  <si>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</si>
  <si>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</si>
  <si>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</si>
  <si>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</si>
  <si>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</si>
  <si>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</si>
  <si>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</si>
  <si>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</si>
  <si>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</si>
  <si>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</si>
  <si>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</si>
  <si>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</si>
  <si>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</si>
  <si>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</si>
  <si>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</si>
  <si>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</si>
  <si>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</si>
  <si>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</si>
  <si>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</si>
  <si>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</si>
  <si>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</si>
  <si>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</si>
  <si>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</si>
  <si>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</si>
  <si>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</si>
  <si>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</si>
  <si>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</si>
  <si>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</si>
  <si>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</si>
  <si>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</si>
  <si>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</si>
  <si>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</si>
  <si>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</si>
  <si>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</si>
  <si>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</si>
  <si>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</si>
  <si>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</si>
  <si>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</si>
  <si>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</si>
  <si>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</si>
  <si>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</si>
  <si>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</si>
  <si>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</si>
  <si>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</si>
  <si>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</si>
  <si>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</si>
  <si>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</si>
  <si>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</si>
  <si>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</si>
  <si>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</si>
  <si>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</si>
  <si>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</si>
  <si>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</si>
  <si>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</si>
  <si>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</si>
  <si>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</si>
  <si>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</si>
  <si>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</si>
  <si>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</si>
  <si>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</si>
  <si>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</si>
  <si>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</si>
  <si>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</si>
  <si>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</si>
  <si>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</si>
  <si>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</si>
  <si>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</si>
  <si>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</si>
  <si>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</si>
  <si>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</si>
  <si>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</si>
  <si>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</si>
  <si>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</si>
  <si>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</si>
  <si>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</si>
  <si>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</si>
  <si>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</si>
  <si>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</si>
  <si>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</si>
  <si>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</si>
  <si>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</si>
  <si>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</si>
  <si>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</si>
  <si>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</si>
  <si>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</si>
  <si>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</si>
  <si>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</si>
  <si>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</si>
  <si>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</si>
  <si>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</si>
  <si>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</si>
  <si>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</si>
  <si>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</si>
  <si>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</si>
  <si>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</si>
  <si>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</si>
  <si>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</si>
  <si>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</si>
  <si>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</si>
  <si>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</si>
  <si>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</si>
  <si>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</si>
  <si>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</si>
  <si>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</si>
  <si>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</si>
  <si>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</si>
  <si>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</si>
  <si>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</si>
  <si>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</si>
  <si>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</si>
  <si>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</si>
  <si>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</si>
  <si>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</si>
  <si>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</si>
  <si>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</si>
  <si>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</si>
  <si>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</si>
  <si>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</si>
  <si>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</si>
  <si>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</si>
  <si>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</si>
  <si>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</si>
  <si>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</si>
  <si>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</si>
  <si>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</si>
  <si>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</si>
  <si>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</si>
  <si>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</si>
  <si>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</si>
  <si>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</si>
  <si>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</si>
  <si>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</si>
  <si>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</si>
  <si>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</si>
  <si>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</si>
  <si>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</si>
  <si>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</si>
  <si>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</si>
  <si>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</si>
  <si>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</si>
  <si>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</si>
  <si>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</si>
  <si>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</si>
  <si>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</si>
  <si>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</si>
  <si>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</si>
  <si>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</si>
  <si>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</si>
  <si>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</si>
  <si>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</si>
  <si>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</si>
  <si>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</si>
  <si>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</si>
  <si>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</si>
  <si>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</si>
  <si>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</si>
  <si>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</si>
  <si>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</si>
  <si>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</si>
  <si>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</si>
  <si>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</si>
  <si>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</si>
  <si>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</si>
  <si>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</si>
  <si>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</si>
  <si>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</si>
  <si>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</si>
  <si>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</si>
  <si>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</si>
  <si>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</si>
  <si>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</si>
  <si>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</si>
  <si>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</si>
  <si>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</si>
  <si>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</si>
  <si>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</si>
  <si>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</si>
  <si>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</si>
  <si>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</si>
  <si>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</si>
  <si>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</si>
  <si>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</si>
  <si>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</si>
  <si>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</si>
  <si>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</si>
  <si>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</si>
  <si>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</si>
  <si>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</si>
  <si>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</si>
  <si>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</si>
  <si>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</si>
  <si>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</si>
  <si>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</si>
  <si>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</si>
  <si>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</si>
  <si>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</si>
  <si>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</si>
  <si>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</si>
  <si>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</si>
  <si>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</si>
  <si>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</si>
  <si>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</si>
  <si>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</si>
  <si>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</si>
  <si>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</si>
  <si>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</si>
  <si>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</si>
  <si>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</si>
  <si>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</si>
  <si>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</si>
  <si>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</si>
  <si>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</si>
  <si>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</si>
  <si>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</si>
  <si>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</si>
  <si>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</si>
  <si>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</si>
  <si>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</si>
  <si>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</si>
  <si>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</si>
  <si>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</si>
  <si>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</si>
  <si>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</si>
  <si>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</si>
  <si>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</si>
  <si>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</si>
  <si>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</si>
  <si>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</si>
  <si>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</si>
  <si>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</si>
  <si>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</si>
  <si>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</si>
  <si>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</si>
  <si>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</si>
  <si>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</si>
  <si>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</si>
  <si>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</si>
  <si>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</si>
  <si>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</si>
  <si>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</si>
  <si>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</si>
  <si>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</si>
  <si>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</si>
  <si>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</si>
  <si>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</si>
  <si>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</si>
  <si>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</si>
  <si>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</si>
  <si>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</si>
  <si>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</si>
  <si>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</si>
  <si>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</si>
  <si>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</si>
  <si>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</si>
  <si>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</si>
  <si>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</si>
  <si>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</si>
  <si>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</si>
  <si>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</si>
  <si>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</si>
  <si>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</si>
  <si>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</si>
  <si>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</si>
  <si>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</si>
  <si>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</si>
  <si>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</si>
  <si>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</si>
  <si>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</si>
  <si>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</si>
  <si>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</si>
  <si>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</si>
  <si>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</si>
  <si>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</si>
  <si>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</si>
  <si>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</si>
  <si>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</si>
  <si>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</si>
  <si>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</si>
  <si>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</si>
  <si>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</si>
  <si>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</si>
  <si>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</si>
  <si>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</si>
  <si>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</si>
  <si>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</si>
  <si>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</si>
  <si>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</si>
  <si>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</si>
  <si>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</si>
  <si>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</si>
  <si>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</si>
  <si>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</si>
  <si>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</si>
  <si>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</si>
  <si>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</si>
  <si>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</si>
  <si>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</si>
  <si>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</si>
  <si>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</si>
  <si>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</si>
  <si>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</si>
  <si>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</si>
  <si>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</si>
  <si>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</si>
  <si>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</si>
  <si>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</si>
  <si>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</si>
  <si>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</si>
  <si>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</si>
  <si>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</si>
  <si>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</si>
  <si>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</si>
  <si>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</si>
  <si>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</si>
  <si>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</si>
  <si>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</si>
  <si>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</si>
  <si>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</si>
  <si>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</si>
  <si>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</si>
  <si>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</si>
  <si>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</si>
  <si>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</si>
  <si>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</si>
  <si>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</si>
  <si>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</si>
  <si>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</si>
  <si>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</si>
  <si>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</si>
  <si>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</si>
  <si>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</si>
  <si>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</si>
  <si>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</si>
  <si>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</si>
  <si>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</si>
  <si>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</si>
  <si>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</si>
  <si>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</si>
  <si>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</si>
  <si>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</si>
  <si>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</si>
  <si>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</si>
  <si>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</si>
  <si>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</si>
  <si>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</si>
  <si>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</si>
  <si>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</si>
  <si>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</si>
  <si>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</si>
  <si>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</si>
  <si>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</si>
  <si>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</si>
  <si>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</si>
  <si>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</si>
  <si>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</si>
  <si>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</si>
  <si>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</si>
  <si>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</si>
  <si>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</si>
  <si>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</si>
  <si>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</si>
  <si>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</si>
  <si>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</si>
  <si>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</si>
  <si>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</si>
  <si>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</si>
  <si>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</si>
  <si>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</si>
  <si>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</si>
  <si>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</si>
  <si>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</si>
  <si>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</si>
  <si>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</si>
  <si>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</si>
  <si>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</si>
  <si>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</si>
  <si>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</si>
  <si>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</si>
  <si>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</si>
  <si>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</si>
  <si>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</si>
  <si>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</si>
  <si>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</si>
  <si>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</si>
  <si>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北九州市</t>
    <rPh sb="0" eb="4">
      <t>キタキュウシュウシ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</si>
</sst>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8">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48" xfId="0" applyFont="1" applyFill="1" applyBorder="1" applyProtection="1">
      <alignment vertical="center"/>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76" fontId="11" fillId="2" borderId="89" xfId="0" applyNumberFormat="1" applyFont="1" applyFill="1" applyBorder="1" applyAlignment="1">
      <alignment vertical="center" shrinkToFit="1"/>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4" xfId="0" applyNumberFormat="1" applyFont="1" applyFill="1" applyBorder="1" applyAlignment="1">
      <alignment vertical="center" shrinkToFit="1"/>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49" xfId="0" applyFont="1" applyFill="1" applyBorder="1" applyAlignment="1" applyProtection="1">
      <alignment vertical="center" wrapText="1"/>
      <protection locked="0"/>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4" xfId="0" applyNumberFormat="1" applyFont="1" applyFill="1" applyBorder="1" applyAlignment="1">
      <alignment horizontal="right" vertical="center" shrinkToFit="1"/>
    </xf>
    <xf numFmtId="176" fontId="67" fillId="31" borderId="57" xfId="0" applyNumberFormat="1" applyFont="1" applyFill="1" applyBorder="1" applyAlignment="1" applyProtection="1">
      <alignment horizontal="center" vertical="center" shrinkToFit="1"/>
      <protection locked="0"/>
    </xf>
    <xf numFmtId="176" fontId="21" fillId="0" borderId="58" xfId="0" applyNumberFormat="1" applyFont="1" applyBorder="1" applyAlignment="1">
      <alignment horizontal="right" vertical="center" shrinkToFit="1"/>
    </xf>
    <xf numFmtId="176" fontId="21" fillId="0" borderId="58" xfId="0" applyNumberFormat="1" applyFont="1" applyBorder="1" applyAlignment="1" applyProtection="1">
      <alignment horizontal="center" vertical="center" shrinkToFit="1"/>
      <protection locked="0"/>
    </xf>
    <xf numFmtId="176" fontId="21" fillId="31" borderId="59" xfId="0" applyNumberFormat="1" applyFont="1" applyFill="1" applyBorder="1" applyAlignment="1">
      <alignment horizontal="right" vertical="center" shrinkToFit="1"/>
    </xf>
    <xf numFmtId="176" fontId="21" fillId="31" borderId="53" xfId="0" applyNumberFormat="1" applyFont="1" applyFill="1" applyBorder="1" applyAlignment="1">
      <alignment horizontal="right" vertical="center" shrinkToFit="1"/>
    </xf>
    <xf numFmtId="0" fontId="81" fillId="0" borderId="156" xfId="0" applyFont="1" applyBorder="1">
      <alignment vertical="center"/>
    </xf>
    <xf numFmtId="176" fontId="21" fillId="31" borderId="63"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0" borderId="59"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21" fillId="0" borderId="53" xfId="0" applyNumberFormat="1" applyFont="1" applyBorder="1" applyAlignment="1">
      <alignment horizontal="right" vertical="center" shrinkToFit="1"/>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1" xfId="0" applyFont="1" applyFill="1" applyBorder="1" applyAlignment="1" applyProtection="1">
      <alignment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7" borderId="62" xfId="0" applyFont="1" applyFill="1" applyBorder="1" applyAlignment="1" applyProtection="1">
      <alignment vertical="center"/>
      <protection locked="0"/>
    </xf>
    <xf numFmtId="0" fontId="11" fillId="7" borderId="93" xfId="0" applyFont="1" applyFill="1" applyBorder="1" applyAlignment="1" applyProtection="1">
      <alignment vertical="center"/>
      <protection locked="0"/>
    </xf>
    <xf numFmtId="0" fontId="11" fillId="7" borderId="77"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96" xfId="0" applyNumberFormat="1" applyFont="1" applyFill="1" applyBorder="1" applyAlignment="1" applyProtection="1">
      <alignment horizontal="center" vertical="center"/>
      <protection locked="0"/>
    </xf>
    <xf numFmtId="49" fontId="78" fillId="7" borderId="93" xfId="0" applyNumberFormat="1" applyFont="1" applyFill="1" applyBorder="1" applyAlignment="1" applyProtection="1">
      <alignment horizontal="center" vertical="center"/>
      <protection locked="0"/>
    </xf>
    <xf numFmtId="49" fontId="78" fillId="7" borderId="77" xfId="0" applyNumberFormat="1" applyFont="1" applyFill="1" applyBorder="1" applyAlignment="1" applyProtection="1">
      <alignment horizontal="center" vertical="center"/>
      <protection locked="0"/>
    </xf>
    <xf numFmtId="0" fontId="17" fillId="0" borderId="0" xfId="0" applyFont="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0" fontId="27" fillId="2" borderId="50" xfId="0" applyFont="1" applyFill="1" applyBorder="1" applyAlignment="1">
      <alignment horizontal="left" vertical="center"/>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25" fillId="2" borderId="11" xfId="0" applyFont="1" applyFill="1" applyBorder="1" applyAlignment="1">
      <alignment horizontal="left" vertical="center" wrapText="1"/>
    </xf>
    <xf numFmtId="0" fontId="25" fillId="2" borderId="68" xfId="0" applyFont="1" applyFill="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0" xfId="0" applyFont="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9" xfId="0" applyFont="1" applyFill="1" applyBorder="1" applyAlignment="1">
      <alignmen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30" fillId="2" borderId="0" xfId="0" applyFont="1" applyFill="1" applyAlignment="1">
      <alignment horizontal="left" vertical="top"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31" fillId="2" borderId="8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2" fontId="21" fillId="2" borderId="21" xfId="0" applyNumberFormat="1" applyFont="1" applyFill="1" applyBorder="1" applyAlignment="1">
      <alignment horizontal="center" vertical="center" shrinkToFit="1"/>
    </xf>
    <xf numFmtId="2" fontId="21" fillId="2" borderId="22" xfId="0" applyNumberFormat="1" applyFont="1" applyFill="1" applyBorder="1" applyAlignment="1">
      <alignment horizontal="center" vertical="center" shrinkToFit="1"/>
    </xf>
    <xf numFmtId="2" fontId="21" fillId="2" borderId="42" xfId="0" applyNumberFormat="1" applyFont="1" applyFill="1" applyBorder="1" applyAlignment="1">
      <alignment horizontal="center" vertical="center" shrinkToFi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30" fillId="2" borderId="17" xfId="0" applyFont="1" applyFill="1" applyBorder="1" applyAlignment="1">
      <alignment horizontal="center" vertical="center"/>
    </xf>
    <xf numFmtId="0" fontId="26" fillId="2" borderId="0" xfId="0" applyFont="1" applyFill="1" applyAlignment="1">
      <alignment horizontal="left"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8" fillId="8" borderId="69"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Alignment="1" applyProtection="1">
      <alignment vertical="center"/>
      <protection locked="0"/>
    </xf>
    <xf numFmtId="176" fontId="11" fillId="31" borderId="48" xfId="0" applyNumberFormat="1" applyFont="1" applyFill="1" applyBorder="1" applyAlignment="1" applyProtection="1">
      <alignment vertical="center"/>
      <protection locked="0"/>
    </xf>
    <xf numFmtId="176" fontId="11" fillId="31" borderId="49" xfId="0" applyNumberFormat="1" applyFont="1" applyFill="1" applyBorder="1" applyAlignment="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25" fillId="2" borderId="0" xfId="0" applyFont="1" applyFill="1" applyAlignment="1">
      <alignment horizontal="left" vertical="top" wrapText="1"/>
    </xf>
    <xf numFmtId="0" fontId="31" fillId="2" borderId="8"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2" borderId="3"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4" xfId="0" applyFont="1" applyFill="1" applyBorder="1" applyAlignment="1">
      <alignment horizontal="left" vertical="center"/>
    </xf>
    <xf numFmtId="0" fontId="26" fillId="2" borderId="0" xfId="0" applyFont="1" applyFill="1" applyAlignment="1">
      <alignment horizontal="left" vertical="top" wrapText="1"/>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5" fillId="2" borderId="0" xfId="0" applyFont="1" applyFill="1" applyAlignment="1">
      <alignment horizontal="left" vertical="center" wrapTex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8" xfId="0" applyFont="1" applyFill="1" applyBorder="1" applyAlignment="1">
      <alignment horizontal="center" vertical="center" textRotation="255"/>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67" fillId="2" borderId="0" xfId="0" applyFont="1" applyFill="1" applyAlignment="1">
      <alignment horizontal="left" vertical="center" wrapText="1"/>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11" fillId="2" borderId="5" xfId="0" applyNumberFormat="1" applyFont="1" applyFill="1" applyBorder="1" applyAlignment="1">
      <alignment vertical="center"/>
    </xf>
    <xf numFmtId="176" fontId="11" fillId="2" borderId="6" xfId="0" applyNumberFormat="1" applyFont="1" applyFill="1" applyBorder="1" applyAlignment="1">
      <alignment vertical="center"/>
    </xf>
    <xf numFmtId="176" fontId="11" fillId="31" borderId="57" xfId="0" applyNumberFormat="1" applyFont="1" applyFill="1" applyBorder="1" applyAlignment="1" applyProtection="1">
      <alignment vertical="center"/>
      <protection locked="0"/>
    </xf>
    <xf numFmtId="176" fontId="11" fillId="31" borderId="58" xfId="0" applyNumberFormat="1" applyFont="1" applyFill="1" applyBorder="1" applyAlignment="1" applyProtection="1">
      <alignment vertical="center"/>
      <protection locked="0"/>
    </xf>
    <xf numFmtId="176" fontId="11" fillId="31" borderId="59" xfId="0" applyNumberFormat="1" applyFont="1" applyFill="1" applyBorder="1" applyAlignment="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2" fillId="3" borderId="1" xfId="0" applyFont="1" applyFill="1" applyBorder="1" applyAlignment="1">
      <alignment horizontal="center" vertical="center"/>
    </xf>
    <xf numFmtId="0" fontId="41" fillId="2" borderId="0" xfId="0" applyFont="1" applyFill="1" applyAlignment="1">
      <alignment horizontal="left" vertical="center" wrapText="1"/>
    </xf>
    <xf numFmtId="0" fontId="25" fillId="0" borderId="0" xfId="0" applyFont="1" applyAlignment="1">
      <alignment horizontal="left" vertical="top" wrapText="1"/>
    </xf>
    <xf numFmtId="0" fontId="25" fillId="2" borderId="39"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0" fontId="41" fillId="32" borderId="0" xfId="0" applyFont="1" applyFill="1" applyAlignment="1" applyProtection="1">
      <alignment vertical="center" shrinkToFit="1"/>
      <protection locked="0"/>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0" fillId="0" borderId="99" xfId="0" quotePrefix="1" applyFont="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41" xfId="0" applyFont="1" applyFill="1" applyBorder="1" applyAlignment="1">
      <alignment horizontal="left" vertical="center" wrapText="1"/>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21" fillId="2" borderId="18" xfId="0" applyFont="1" applyFill="1" applyBorder="1" applyAlignment="1">
      <alignment horizontal="center" vertical="center"/>
    </xf>
    <xf numFmtId="0" fontId="27" fillId="32" borderId="115" xfId="0" applyFont="1" applyFill="1" applyBorder="1" applyAlignment="1" applyProtection="1">
      <alignment horizontal="left" vertical="center" shrinkToFit="1"/>
      <protection locked="0"/>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5" fillId="2" borderId="39" xfId="0" applyFont="1" applyFill="1" applyBorder="1" applyAlignment="1">
      <alignment vertical="center" wrapText="1"/>
    </xf>
    <xf numFmtId="0" fontId="25" fillId="2" borderId="0" xfId="0" applyFont="1" applyFill="1" applyAlignment="1">
      <alignment vertical="center" wrapText="1"/>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27" fillId="0" borderId="126" xfId="0" applyFont="1" applyBorder="1" applyAlignment="1">
      <alignment horizontal="left" vertical="center" wrapText="1"/>
    </xf>
    <xf numFmtId="0" fontId="27" fillId="0" borderId="7" xfId="0" applyFont="1" applyBorder="1" applyAlignment="1">
      <alignment horizontal="left"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0" fontId="11" fillId="2" borderId="111"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2" xfId="0" applyFont="1" applyFill="1" applyBorder="1" applyAlignment="1">
      <alignment horizontal="left" vertical="center" wrapTex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176" fontId="21" fillId="0" borderId="58" xfId="0" applyNumberFormat="1" applyFont="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145"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00"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0" borderId="14"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176" fontId="21" fillId="31" borderId="63" xfId="0" applyNumberFormat="1" applyFont="1" applyFill="1" applyBorder="1" applyAlignment="1" applyProtection="1">
      <alignment horizontal="right" vertical="center" shrinkToFit="1"/>
      <protection locked="0"/>
    </xf>
    <xf numFmtId="176" fontId="21" fillId="31" borderId="82"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37" xfId="0" applyNumberFormat="1" applyFont="1" applyFill="1" applyBorder="1" applyAlignment="1" applyProtection="1">
      <alignment horizontal="right" vertical="center" shrinkToFit="1"/>
      <protection locked="0"/>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245190" y="697107"/>
          <a:ext cx="4227702" cy="87749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88877"/>
          <a:ext cx="9215194" cy="1428956"/>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6059452"/>
              <a:ext cx="178777" cy="18200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9440827"/>
              <a:ext cx="17877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7726327"/>
              <a:ext cx="178777" cy="366346"/>
              <a:chOff x="9239" y="107537"/>
              <a:chExt cx="2190" cy="12573"/>
            </a:xfrm>
          </xdr:grpSpPr>
        </xdr:grpSp>
        <xdr:clientData/>
      </xdr:twoCellAnchor>
    </mc:Choice>
    <mc:Fallback/>
  </mc:AlternateContent>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1888" y="35868952"/>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1888" y="37557808"/>
              <a:ext cx="178777"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1888" y="35868952"/>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1888" y="37557808"/>
              <a:ext cx="178777"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21929481"/>
              <a:ext cx="178777"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24515885"/>
              <a:ext cx="178777"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7468635"/>
              <a:ext cx="178776" cy="263769"/>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08581" y="270792"/>
          <a:ext cx="7577478" cy="1015722"/>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39715" y="27014365"/>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39715" y="27014365"/>
              <a:ext cx="178777"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xmlns:a14="http://schemas.microsoft.com/office/drawing/2010/main"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99060</xdr:colOff>
      <xdr:row>87</xdr:row>
      <xdr:rowOff>198120</xdr:rowOff>
    </xdr:from>
    <xdr:to>
      <xdr:col>4</xdr:col>
      <xdr:colOff>0</xdr:colOff>
      <xdr:row>88</xdr:row>
      <xdr:rowOff>241788</xdr:rowOff>
    </xdr:to>
    <xdr:sp macro="" textlink="">
      <xdr:nvSpPr>
        <xdr:cNvPr id="15613" name="Check Box 253" hidden="1">
          <a:extLst>
            <a:ext uri="{63B3BB69-23CF-44E3-9099-C40C66FF867C}">
              <a14:compatExt xmlns:a14="http://schemas.microsoft.com/office/drawing/2010/main"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83820</xdr:colOff>
      <xdr:row>94</xdr:row>
      <xdr:rowOff>22860</xdr:rowOff>
    </xdr:from>
    <xdr:to>
      <xdr:col>4</xdr:col>
      <xdr:colOff>0</xdr:colOff>
      <xdr:row>94</xdr:row>
      <xdr:rowOff>259080</xdr:rowOff>
    </xdr:to>
    <xdr:sp macro="" textlink="">
      <xdr:nvSpPr>
        <xdr:cNvPr id="15614" name="Check Box 254" hidden="1">
          <a:extLst>
            <a:ext uri="{63B3BB69-23CF-44E3-9099-C40C66FF867C}">
              <a14:compatExt xmlns:a14="http://schemas.microsoft.com/office/drawing/2010/main"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190500</xdr:colOff>
      <xdr:row>96</xdr:row>
      <xdr:rowOff>274320</xdr:rowOff>
    </xdr:from>
    <xdr:to>
      <xdr:col>8</xdr:col>
      <xdr:colOff>76200</xdr:colOff>
      <xdr:row>97</xdr:row>
      <xdr:rowOff>160019</xdr:rowOff>
    </xdr:to>
    <xdr:sp macro="" textlink="">
      <xdr:nvSpPr>
        <xdr:cNvPr id="15615" name="Check Box 255" hidden="1">
          <a:extLst>
            <a:ext uri="{63B3BB69-23CF-44E3-9099-C40C66FF867C}">
              <a14:compatExt xmlns:a14="http://schemas.microsoft.com/office/drawing/2010/main"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xmlns:a14="http://schemas.microsoft.com/office/drawing/2010/main"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xmlns:a14="http://schemas.microsoft.com/office/drawing/2010/main"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106680</xdr:colOff>
      <xdr:row>105</xdr:row>
      <xdr:rowOff>190500</xdr:rowOff>
    </xdr:from>
    <xdr:to>
      <xdr:col>2</xdr:col>
      <xdr:colOff>175260</xdr:colOff>
      <xdr:row>106</xdr:row>
      <xdr:rowOff>227134</xdr:rowOff>
    </xdr:to>
    <xdr:sp macro="" textlink="">
      <xdr:nvSpPr>
        <xdr:cNvPr id="15618" name="Check Box 258" hidden="1">
          <a:extLst>
            <a:ext uri="{63B3BB69-23CF-44E3-9099-C40C66FF867C}">
              <a14:compatExt xmlns:a14="http://schemas.microsoft.com/office/drawing/2010/main"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xmlns:a14="http://schemas.microsoft.com/office/drawing/2010/main"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xmlns:a14="http://schemas.microsoft.com/office/drawing/2010/main"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xmlns:a14="http://schemas.microsoft.com/office/drawing/2010/main"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xmlns:a14="http://schemas.microsoft.com/office/drawing/2010/main"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213360</xdr:colOff>
      <xdr:row>122</xdr:row>
      <xdr:rowOff>190500</xdr:rowOff>
    </xdr:from>
    <xdr:to>
      <xdr:col>3</xdr:col>
      <xdr:colOff>60960</xdr:colOff>
      <xdr:row>124</xdr:row>
      <xdr:rowOff>30481</xdr:rowOff>
    </xdr:to>
    <xdr:sp macro="" textlink="">
      <xdr:nvSpPr>
        <xdr:cNvPr id="15623" name="Check Box 263" hidden="1">
          <a:extLst>
            <a:ext uri="{63B3BB69-23CF-44E3-9099-C40C66FF867C}">
              <a14:compatExt xmlns:a14="http://schemas.microsoft.com/office/drawing/2010/main"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xmlns:a14="http://schemas.microsoft.com/office/drawing/2010/main"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213360</xdr:colOff>
      <xdr:row>124</xdr:row>
      <xdr:rowOff>327660</xdr:rowOff>
    </xdr:from>
    <xdr:to>
      <xdr:col>3</xdr:col>
      <xdr:colOff>68580</xdr:colOff>
      <xdr:row>125</xdr:row>
      <xdr:rowOff>220979</xdr:rowOff>
    </xdr:to>
    <xdr:sp macro="" textlink="">
      <xdr:nvSpPr>
        <xdr:cNvPr id="15625" name="Check Box 265" hidden="1">
          <a:extLst>
            <a:ext uri="{63B3BB69-23CF-44E3-9099-C40C66FF867C}">
              <a14:compatExt xmlns:a14="http://schemas.microsoft.com/office/drawing/2010/main"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1888" y="35868952"/>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1888" y="37557808"/>
              <a:ext cx="178777" cy="293077"/>
              <a:chOff x="9239" y="107537"/>
              <a:chExt cx="2190" cy="12573"/>
            </a:xfrm>
          </xdr:grpSpPr>
        </xdr:grpSp>
        <xdr:clientData/>
      </xdr:twoCellAnchor>
    </mc:Choice>
    <mc:Fallback/>
  </mc:AlternateContent>
  <xdr:twoCellAnchor editAs="oneCell">
    <xdr:from>
      <xdr:col>4</xdr:col>
      <xdr:colOff>190500</xdr:colOff>
      <xdr:row>134</xdr:row>
      <xdr:rowOff>160020</xdr:rowOff>
    </xdr:from>
    <xdr:to>
      <xdr:col>6</xdr:col>
      <xdr:colOff>0</xdr:colOff>
      <xdr:row>135</xdr:row>
      <xdr:rowOff>183173</xdr:rowOff>
    </xdr:to>
    <xdr:sp macro="" textlink="">
      <xdr:nvSpPr>
        <xdr:cNvPr id="15626" name="Check Box 266" hidden="1">
          <a:extLst>
            <a:ext uri="{63B3BB69-23CF-44E3-9099-C40C66FF867C}">
              <a14:compatExt xmlns:a14="http://schemas.microsoft.com/office/drawing/2010/main"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135</xdr:row>
      <xdr:rowOff>160020</xdr:rowOff>
    </xdr:from>
    <xdr:to>
      <xdr:col>6</xdr:col>
      <xdr:colOff>0</xdr:colOff>
      <xdr:row>137</xdr:row>
      <xdr:rowOff>30479</xdr:rowOff>
    </xdr:to>
    <xdr:sp macro="" textlink="">
      <xdr:nvSpPr>
        <xdr:cNvPr id="15627" name="Check Box 267" hidden="1">
          <a:extLst>
            <a:ext uri="{63B3BB69-23CF-44E3-9099-C40C66FF867C}">
              <a14:compatExt xmlns:a14="http://schemas.microsoft.com/office/drawing/2010/main"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xmlns:a14="http://schemas.microsoft.com/office/drawing/2010/main"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137</xdr:row>
      <xdr:rowOff>152400</xdr:rowOff>
    </xdr:from>
    <xdr:to>
      <xdr:col>6</xdr:col>
      <xdr:colOff>0</xdr:colOff>
      <xdr:row>139</xdr:row>
      <xdr:rowOff>30481</xdr:rowOff>
    </xdr:to>
    <xdr:sp macro="" textlink="">
      <xdr:nvSpPr>
        <xdr:cNvPr id="15629" name="Check Box 269" hidden="1">
          <a:extLst>
            <a:ext uri="{63B3BB69-23CF-44E3-9099-C40C66FF867C}">
              <a14:compatExt xmlns:a14="http://schemas.microsoft.com/office/drawing/2010/main"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xmlns:a14="http://schemas.microsoft.com/office/drawing/2010/main"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xmlns:a14="http://schemas.microsoft.com/office/drawing/2010/main"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xmlns:a14="http://schemas.microsoft.com/office/drawing/2010/main"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xmlns:a14="http://schemas.microsoft.com/office/drawing/2010/main"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xmlns:a14="http://schemas.microsoft.com/office/drawing/2010/main"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xmlns:a14="http://schemas.microsoft.com/office/drawing/2010/main"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144</xdr:row>
      <xdr:rowOff>266700</xdr:rowOff>
    </xdr:from>
    <xdr:to>
      <xdr:col>6</xdr:col>
      <xdr:colOff>0</xdr:colOff>
      <xdr:row>146</xdr:row>
      <xdr:rowOff>30479</xdr:rowOff>
    </xdr:to>
    <xdr:sp macro="" textlink="">
      <xdr:nvSpPr>
        <xdr:cNvPr id="15636" name="Check Box 276" hidden="1">
          <a:extLst>
            <a:ext uri="{63B3BB69-23CF-44E3-9099-C40C66FF867C}">
              <a14:compatExt xmlns:a14="http://schemas.microsoft.com/office/drawing/2010/main"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xmlns:a14="http://schemas.microsoft.com/office/drawing/2010/main"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xmlns:a14="http://schemas.microsoft.com/office/drawing/2010/main"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xmlns:a14="http://schemas.microsoft.com/office/drawing/2010/main"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xmlns:a14="http://schemas.microsoft.com/office/drawing/2010/main"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xmlns:a14="http://schemas.microsoft.com/office/drawing/2010/main"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xmlns:a14="http://schemas.microsoft.com/office/drawing/2010/main"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xmlns:a14="http://schemas.microsoft.com/office/drawing/2010/main"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152</xdr:row>
      <xdr:rowOff>251460</xdr:rowOff>
    </xdr:from>
    <xdr:to>
      <xdr:col>6</xdr:col>
      <xdr:colOff>0</xdr:colOff>
      <xdr:row>154</xdr:row>
      <xdr:rowOff>30479</xdr:rowOff>
    </xdr:to>
    <xdr:sp macro="" textlink="">
      <xdr:nvSpPr>
        <xdr:cNvPr id="15645" name="Check Box 285" hidden="1">
          <a:extLst>
            <a:ext uri="{63B3BB69-23CF-44E3-9099-C40C66FF867C}">
              <a14:compatExt xmlns:a14="http://schemas.microsoft.com/office/drawing/2010/main"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153</xdr:row>
      <xdr:rowOff>144780</xdr:rowOff>
    </xdr:from>
    <xdr:to>
      <xdr:col>6</xdr:col>
      <xdr:colOff>0</xdr:colOff>
      <xdr:row>155</xdr:row>
      <xdr:rowOff>30481</xdr:rowOff>
    </xdr:to>
    <xdr:sp macro="" textlink="">
      <xdr:nvSpPr>
        <xdr:cNvPr id="15646" name="Check Box 286" hidden="1">
          <a:extLst>
            <a:ext uri="{63B3BB69-23CF-44E3-9099-C40C66FF867C}">
              <a14:compatExt xmlns:a14="http://schemas.microsoft.com/office/drawing/2010/main"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154</xdr:row>
      <xdr:rowOff>144780</xdr:rowOff>
    </xdr:from>
    <xdr:to>
      <xdr:col>6</xdr:col>
      <xdr:colOff>0</xdr:colOff>
      <xdr:row>156</xdr:row>
      <xdr:rowOff>30481</xdr:rowOff>
    </xdr:to>
    <xdr:sp macro="" textlink="">
      <xdr:nvSpPr>
        <xdr:cNvPr id="15647" name="Check Box 287" hidden="1">
          <a:extLst>
            <a:ext uri="{63B3BB69-23CF-44E3-9099-C40C66FF867C}">
              <a14:compatExt xmlns:a14="http://schemas.microsoft.com/office/drawing/2010/main"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154</xdr:row>
      <xdr:rowOff>144780</xdr:rowOff>
    </xdr:from>
    <xdr:to>
      <xdr:col>6</xdr:col>
      <xdr:colOff>0</xdr:colOff>
      <xdr:row>156</xdr:row>
      <xdr:rowOff>30481</xdr:rowOff>
    </xdr:to>
    <xdr:sp macro="" textlink="">
      <xdr:nvSpPr>
        <xdr:cNvPr id="15648" name="Check Box 288" hidden="1">
          <a:extLst>
            <a:ext uri="{63B3BB69-23CF-44E3-9099-C40C66FF867C}">
              <a14:compatExt xmlns:a14="http://schemas.microsoft.com/office/drawing/2010/main"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xmlns:a14="http://schemas.microsoft.com/office/drawing/2010/main"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156</xdr:row>
      <xdr:rowOff>144780</xdr:rowOff>
    </xdr:from>
    <xdr:to>
      <xdr:col>6</xdr:col>
      <xdr:colOff>0</xdr:colOff>
      <xdr:row>158</xdr:row>
      <xdr:rowOff>30479</xdr:rowOff>
    </xdr:to>
    <xdr:sp macro="" textlink="">
      <xdr:nvSpPr>
        <xdr:cNvPr id="15650" name="Check Box 290" hidden="1">
          <a:extLst>
            <a:ext uri="{63B3BB69-23CF-44E3-9099-C40C66FF867C}">
              <a14:compatExt xmlns:a14="http://schemas.microsoft.com/office/drawing/2010/main"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xmlns:a14="http://schemas.microsoft.com/office/drawing/2010/main"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xmlns:a14="http://schemas.microsoft.com/office/drawing/2010/main"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xmlns:a14="http://schemas.microsoft.com/office/drawing/2010/main"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xmlns:a14="http://schemas.microsoft.com/office/drawing/2010/main"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698691" y="266260"/>
          <a:ext cx="6808701" cy="2854274"/>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247650</xdr:colOff>
          <xdr:row>124</xdr:row>
          <xdr:rowOff>419100</xdr:rowOff>
        </xdr:from>
        <xdr:to>
          <xdr:col>2</xdr:col>
          <xdr:colOff>38100</xdr:colOff>
          <xdr:row>127</xdr:row>
          <xdr:rowOff>38100</xdr:rowOff>
        </xdr:to>
        <xdr:sp macro="" textlink="">
          <xdr:nvSpPr>
            <xdr:cNvPr id="40" name="Check Box 220" hidden="1">
              <a:extLst>
                <a:ext uri="{63B3BB69-23CF-44E3-9099-C40C66FF867C}">
                  <a14:compatExt spid="_x0000_s15580"/>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87</xdr:row>
          <xdr:rowOff>247650</xdr:rowOff>
        </xdr:from>
        <xdr:to>
          <xdr:col>4</xdr:col>
          <xdr:colOff>0</xdr:colOff>
          <xdr:row>89</xdr:row>
          <xdr:rowOff>0</xdr:rowOff>
        </xdr:to>
        <xdr:sp macro="" textlink="">
          <xdr:nvSpPr>
            <xdr:cNvPr id="44" name="Check Box 253" hidden="1">
              <a:extLst>
                <a:ext uri="{63B3BB69-23CF-44E3-9099-C40C66FF867C}">
                  <a14:compatExt spid="_x0000_s15613"/>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94</xdr:row>
          <xdr:rowOff>28575</xdr:rowOff>
        </xdr:from>
        <xdr:to>
          <xdr:col>4</xdr:col>
          <xdr:colOff>0</xdr:colOff>
          <xdr:row>95</xdr:row>
          <xdr:rowOff>0</xdr:rowOff>
        </xdr:to>
        <xdr:sp macro="" textlink="">
          <xdr:nvSpPr>
            <xdr:cNvPr id="45" name="Check Box 254" hidden="1">
              <a:extLst>
                <a:ext uri="{63B3BB69-23CF-44E3-9099-C40C66FF867C}">
                  <a14:compatExt spid="_x0000_s15614"/>
                </a:ext>
                <a:ext uri="{FF2B5EF4-FFF2-40B4-BE49-F238E27FC236}">
                  <a16:creationId xmlns:a16="http://schemas.microsoft.com/office/drawing/2014/main" id="{00000000-0008-0000-01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96</xdr:row>
          <xdr:rowOff>342900</xdr:rowOff>
        </xdr:from>
        <xdr:to>
          <xdr:col>8</xdr:col>
          <xdr:colOff>95250</xdr:colOff>
          <xdr:row>97</xdr:row>
          <xdr:rowOff>200025</xdr:rowOff>
        </xdr:to>
        <xdr:sp macro="" textlink="">
          <xdr:nvSpPr>
            <xdr:cNvPr id="46" name="Check Box 255" hidden="1">
              <a:extLst>
                <a:ext uri="{63B3BB69-23CF-44E3-9099-C40C66FF867C}">
                  <a14:compatExt spid="_x0000_s15615"/>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99</xdr:row>
          <xdr:rowOff>0</xdr:rowOff>
        </xdr:from>
        <xdr:to>
          <xdr:col>8</xdr:col>
          <xdr:colOff>95250</xdr:colOff>
          <xdr:row>99</xdr:row>
          <xdr:rowOff>295275</xdr:rowOff>
        </xdr:to>
        <xdr:sp macro="" textlink="">
          <xdr:nvSpPr>
            <xdr:cNvPr id="47" name="Check Box 256" hidden="1">
              <a:extLst>
                <a:ext uri="{63B3BB69-23CF-44E3-9099-C40C66FF867C}">
                  <a14:compatExt spid="_x0000_s15616"/>
                </a:ext>
                <a:ext uri="{FF2B5EF4-FFF2-40B4-BE49-F238E27FC236}">
                  <a16:creationId xmlns:a16="http://schemas.microsoft.com/office/drawing/2014/main" id="{00000000-0008-0000-01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102</xdr:row>
          <xdr:rowOff>28575</xdr:rowOff>
        </xdr:from>
        <xdr:to>
          <xdr:col>14</xdr:col>
          <xdr:colOff>0</xdr:colOff>
          <xdr:row>103</xdr:row>
          <xdr:rowOff>38100</xdr:rowOff>
        </xdr:to>
        <xdr:sp macro="" textlink="">
          <xdr:nvSpPr>
            <xdr:cNvPr id="48" name="Check Box 257" hidden="1">
              <a:extLst>
                <a:ext uri="{63B3BB69-23CF-44E3-9099-C40C66FF867C}">
                  <a14:compatExt spid="_x0000_s15617"/>
                </a:ext>
                <a:ext uri="{FF2B5EF4-FFF2-40B4-BE49-F238E27FC236}">
                  <a16:creationId xmlns:a16="http://schemas.microsoft.com/office/drawing/2014/main" id="{00000000-0008-0000-01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105</xdr:row>
          <xdr:rowOff>238125</xdr:rowOff>
        </xdr:from>
        <xdr:to>
          <xdr:col>2</xdr:col>
          <xdr:colOff>219075</xdr:colOff>
          <xdr:row>107</xdr:row>
          <xdr:rowOff>0</xdr:rowOff>
        </xdr:to>
        <xdr:sp macro="" textlink="">
          <xdr:nvSpPr>
            <xdr:cNvPr id="49" name="Check Box 258" hidden="1">
              <a:extLst>
                <a:ext uri="{63B3BB69-23CF-44E3-9099-C40C66FF867C}">
                  <a14:compatExt spid="_x0000_s15618"/>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108</xdr:row>
          <xdr:rowOff>76200</xdr:rowOff>
        </xdr:from>
        <xdr:to>
          <xdr:col>7</xdr:col>
          <xdr:colOff>95250</xdr:colOff>
          <xdr:row>109</xdr:row>
          <xdr:rowOff>0</xdr:rowOff>
        </xdr:to>
        <xdr:sp macro="" textlink="">
          <xdr:nvSpPr>
            <xdr:cNvPr id="50" name="Check Box 259" hidden="1">
              <a:extLst>
                <a:ext uri="{63B3BB69-23CF-44E3-9099-C40C66FF867C}">
                  <a14:compatExt spid="_x0000_s15619"/>
                </a:ext>
                <a:ext uri="{FF2B5EF4-FFF2-40B4-BE49-F238E27FC236}">
                  <a16:creationId xmlns:a16="http://schemas.microsoft.com/office/drawing/2014/main" id="{00000000-0008-0000-01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109</xdr:row>
          <xdr:rowOff>171450</xdr:rowOff>
        </xdr:from>
        <xdr:to>
          <xdr:col>7</xdr:col>
          <xdr:colOff>95250</xdr:colOff>
          <xdr:row>109</xdr:row>
          <xdr:rowOff>466725</xdr:rowOff>
        </xdr:to>
        <xdr:sp macro="" textlink="">
          <xdr:nvSpPr>
            <xdr:cNvPr id="51" name="Check Box 260" hidden="1">
              <a:extLst>
                <a:ext uri="{63B3BB69-23CF-44E3-9099-C40C66FF867C}">
                  <a14:compatExt spid="_x0000_s15620"/>
                </a:ext>
                <a:ext uri="{FF2B5EF4-FFF2-40B4-BE49-F238E27FC236}">
                  <a16:creationId xmlns:a16="http://schemas.microsoft.com/office/drawing/2014/main" id="{00000000-0008-0000-01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110</xdr:row>
          <xdr:rowOff>152400</xdr:rowOff>
        </xdr:from>
        <xdr:to>
          <xdr:col>7</xdr:col>
          <xdr:colOff>76200</xdr:colOff>
          <xdr:row>110</xdr:row>
          <xdr:rowOff>428625</xdr:rowOff>
        </xdr:to>
        <xdr:sp macro="" textlink="">
          <xdr:nvSpPr>
            <xdr:cNvPr id="52" name="Check Box 261" hidden="1">
              <a:extLst>
                <a:ext uri="{63B3BB69-23CF-44E3-9099-C40C66FF867C}">
                  <a14:compatExt spid="_x0000_s15621"/>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121</xdr:row>
          <xdr:rowOff>266700</xdr:rowOff>
        </xdr:from>
        <xdr:to>
          <xdr:col>3</xdr:col>
          <xdr:colOff>76200</xdr:colOff>
          <xdr:row>123</xdr:row>
          <xdr:rowOff>38100</xdr:rowOff>
        </xdr:to>
        <xdr:sp macro="" textlink="">
          <xdr:nvSpPr>
            <xdr:cNvPr id="53" name="Check Box 262" hidden="1">
              <a:extLst>
                <a:ext uri="{63B3BB69-23CF-44E3-9099-C40C66FF867C}">
                  <a14:compatExt spid="_x0000_s15622"/>
                </a:ext>
                <a:ext uri="{FF2B5EF4-FFF2-40B4-BE49-F238E27FC236}">
                  <a16:creationId xmlns:a16="http://schemas.microsoft.com/office/drawing/2014/main" id="{00000000-0008-0000-01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122</xdr:row>
          <xdr:rowOff>238125</xdr:rowOff>
        </xdr:from>
        <xdr:to>
          <xdr:col>3</xdr:col>
          <xdr:colOff>76200</xdr:colOff>
          <xdr:row>124</xdr:row>
          <xdr:rowOff>38100</xdr:rowOff>
        </xdr:to>
        <xdr:sp macro="" textlink="">
          <xdr:nvSpPr>
            <xdr:cNvPr id="55" name="Check Box 263" hidden="1">
              <a:extLst>
                <a:ext uri="{63B3BB69-23CF-44E3-9099-C40C66FF867C}">
                  <a14:compatExt spid="_x0000_s15623"/>
                </a:ext>
                <a:ext uri="{FF2B5EF4-FFF2-40B4-BE49-F238E27FC236}">
                  <a16:creationId xmlns:a16="http://schemas.microsoft.com/office/drawing/2014/main" id="{00000000-0008-0000-01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124</xdr:row>
          <xdr:rowOff>57150</xdr:rowOff>
        </xdr:from>
        <xdr:to>
          <xdr:col>3</xdr:col>
          <xdr:colOff>76200</xdr:colOff>
          <xdr:row>125</xdr:row>
          <xdr:rowOff>0</xdr:rowOff>
        </xdr:to>
        <xdr:sp macro="" textlink="">
          <xdr:nvSpPr>
            <xdr:cNvPr id="15559" name="Check Box 264" hidden="1">
              <a:extLst>
                <a:ext uri="{63B3BB69-23CF-44E3-9099-C40C66FF867C}">
                  <a14:compatExt spid="_x0000_s15624"/>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124</xdr:row>
          <xdr:rowOff>409575</xdr:rowOff>
        </xdr:from>
        <xdr:to>
          <xdr:col>3</xdr:col>
          <xdr:colOff>85725</xdr:colOff>
          <xdr:row>126</xdr:row>
          <xdr:rowOff>0</xdr:rowOff>
        </xdr:to>
        <xdr:sp macro="" textlink="">
          <xdr:nvSpPr>
            <xdr:cNvPr id="15560" name="Check Box 265" hidden="1">
              <a:extLst>
                <a:ext uri="{63B3BB69-23CF-44E3-9099-C40C66FF867C}">
                  <a14:compatExt spid="_x0000_s15625"/>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134</xdr:row>
          <xdr:rowOff>200025</xdr:rowOff>
        </xdr:from>
        <xdr:to>
          <xdr:col>6</xdr:col>
          <xdr:colOff>0</xdr:colOff>
          <xdr:row>136</xdr:row>
          <xdr:rowOff>0</xdr:rowOff>
        </xdr:to>
        <xdr:sp macro="" textlink="">
          <xdr:nvSpPr>
            <xdr:cNvPr id="15561" name="Check Box 266" hidden="1">
              <a:extLst>
                <a:ext uri="{63B3BB69-23CF-44E3-9099-C40C66FF867C}">
                  <a14:compatExt spid="_x0000_s15626"/>
                </a:ext>
                <a:ext uri="{FF2B5EF4-FFF2-40B4-BE49-F238E27FC236}">
                  <a16:creationId xmlns:a16="http://schemas.microsoft.com/office/drawing/2014/main" id="{00000000-0008-0000-0100-0000C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135</xdr:row>
          <xdr:rowOff>200025</xdr:rowOff>
        </xdr:from>
        <xdr:to>
          <xdr:col>6</xdr:col>
          <xdr:colOff>0</xdr:colOff>
          <xdr:row>137</xdr:row>
          <xdr:rowOff>38100</xdr:rowOff>
        </xdr:to>
        <xdr:sp macro="" textlink="">
          <xdr:nvSpPr>
            <xdr:cNvPr id="15562" name="Check Box 267" hidden="1">
              <a:extLst>
                <a:ext uri="{63B3BB69-23CF-44E3-9099-C40C66FF867C}">
                  <a14:compatExt spid="_x0000_s15627"/>
                </a:ext>
                <a:ext uri="{FF2B5EF4-FFF2-40B4-BE49-F238E27FC236}">
                  <a16:creationId xmlns:a16="http://schemas.microsoft.com/office/drawing/2014/main" id="{00000000-0008-0000-0100-0000C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136</xdr:row>
          <xdr:rowOff>190500</xdr:rowOff>
        </xdr:from>
        <xdr:to>
          <xdr:col>6</xdr:col>
          <xdr:colOff>0</xdr:colOff>
          <xdr:row>138</xdr:row>
          <xdr:rowOff>38100</xdr:rowOff>
        </xdr:to>
        <xdr:sp macro="" textlink="">
          <xdr:nvSpPr>
            <xdr:cNvPr id="15563" name="Check Box 268" hidden="1">
              <a:extLst>
                <a:ext uri="{63B3BB69-23CF-44E3-9099-C40C66FF867C}">
                  <a14:compatExt spid="_x0000_s15628"/>
                </a:ext>
                <a:ext uri="{FF2B5EF4-FFF2-40B4-BE49-F238E27FC236}">
                  <a16:creationId xmlns:a16="http://schemas.microsoft.com/office/drawing/2014/main" id="{00000000-0008-0000-0100-0000C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137</xdr:row>
          <xdr:rowOff>190500</xdr:rowOff>
        </xdr:from>
        <xdr:to>
          <xdr:col>6</xdr:col>
          <xdr:colOff>0</xdr:colOff>
          <xdr:row>139</xdr:row>
          <xdr:rowOff>38100</xdr:rowOff>
        </xdr:to>
        <xdr:sp macro="" textlink="">
          <xdr:nvSpPr>
            <xdr:cNvPr id="15564" name="Check Box 269" hidden="1">
              <a:extLst>
                <a:ext uri="{63B3BB69-23CF-44E3-9099-C40C66FF867C}">
                  <a14:compatExt spid="_x0000_s15629"/>
                </a:ext>
                <a:ext uri="{FF2B5EF4-FFF2-40B4-BE49-F238E27FC236}">
                  <a16:creationId xmlns:a16="http://schemas.microsoft.com/office/drawing/2014/main" id="{00000000-0008-0000-0100-0000C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139</xdr:row>
          <xdr:rowOff>47625</xdr:rowOff>
        </xdr:from>
        <xdr:to>
          <xdr:col>6</xdr:col>
          <xdr:colOff>0</xdr:colOff>
          <xdr:row>139</xdr:row>
          <xdr:rowOff>295275</xdr:rowOff>
        </xdr:to>
        <xdr:sp macro="" textlink="">
          <xdr:nvSpPr>
            <xdr:cNvPr id="15565" name="Check Box 270" hidden="1">
              <a:extLst>
                <a:ext uri="{63B3BB69-23CF-44E3-9099-C40C66FF867C}">
                  <a14:compatExt spid="_x0000_s15630"/>
                </a:ext>
                <a:ext uri="{FF2B5EF4-FFF2-40B4-BE49-F238E27FC236}">
                  <a16:creationId xmlns:a16="http://schemas.microsoft.com/office/drawing/2014/main" id="{00000000-0008-0000-0100-0000C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139</xdr:row>
          <xdr:rowOff>371475</xdr:rowOff>
        </xdr:from>
        <xdr:to>
          <xdr:col>6</xdr:col>
          <xdr:colOff>0</xdr:colOff>
          <xdr:row>141</xdr:row>
          <xdr:rowOff>38100</xdr:rowOff>
        </xdr:to>
        <xdr:sp macro="" textlink="">
          <xdr:nvSpPr>
            <xdr:cNvPr id="15566" name="Check Box 271" hidden="1">
              <a:extLst>
                <a:ext uri="{63B3BB69-23CF-44E3-9099-C40C66FF867C}">
                  <a14:compatExt spid="_x0000_s15631"/>
                </a:ext>
                <a:ext uri="{FF2B5EF4-FFF2-40B4-BE49-F238E27FC236}">
                  <a16:creationId xmlns:a16="http://schemas.microsoft.com/office/drawing/2014/main" id="{00000000-0008-0000-0100-0000C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140</xdr:row>
          <xdr:rowOff>180975</xdr:rowOff>
        </xdr:from>
        <xdr:to>
          <xdr:col>6</xdr:col>
          <xdr:colOff>0</xdr:colOff>
          <xdr:row>142</xdr:row>
          <xdr:rowOff>38100</xdr:rowOff>
        </xdr:to>
        <xdr:sp macro="" textlink="">
          <xdr:nvSpPr>
            <xdr:cNvPr id="15567" name="Check Box 272" hidden="1">
              <a:extLst>
                <a:ext uri="{63B3BB69-23CF-44E3-9099-C40C66FF867C}">
                  <a14:compatExt spid="_x0000_s15632"/>
                </a:ext>
                <a:ext uri="{FF2B5EF4-FFF2-40B4-BE49-F238E27FC236}">
                  <a16:creationId xmlns:a16="http://schemas.microsoft.com/office/drawing/2014/main" id="{00000000-0008-0000-0100-0000C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141</xdr:row>
          <xdr:rowOff>200025</xdr:rowOff>
        </xdr:from>
        <xdr:to>
          <xdr:col>6</xdr:col>
          <xdr:colOff>0</xdr:colOff>
          <xdr:row>143</xdr:row>
          <xdr:rowOff>9525</xdr:rowOff>
        </xdr:to>
        <xdr:sp macro="" textlink="">
          <xdr:nvSpPr>
            <xdr:cNvPr id="15568" name="Check Box 273" hidden="1">
              <a:extLst>
                <a:ext uri="{63B3BB69-23CF-44E3-9099-C40C66FF867C}">
                  <a14:compatExt spid="_x0000_s15633"/>
                </a:ext>
                <a:ext uri="{FF2B5EF4-FFF2-40B4-BE49-F238E27FC236}">
                  <a16:creationId xmlns:a16="http://schemas.microsoft.com/office/drawing/2014/main" id="{00000000-0008-0000-0100-0000D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142</xdr:row>
          <xdr:rowOff>228600</xdr:rowOff>
        </xdr:from>
        <xdr:to>
          <xdr:col>6</xdr:col>
          <xdr:colOff>0</xdr:colOff>
          <xdr:row>144</xdr:row>
          <xdr:rowOff>38100</xdr:rowOff>
        </xdr:to>
        <xdr:sp macro="" textlink="">
          <xdr:nvSpPr>
            <xdr:cNvPr id="15569" name="Check Box 274" hidden="1">
              <a:extLst>
                <a:ext uri="{63B3BB69-23CF-44E3-9099-C40C66FF867C}">
                  <a14:compatExt spid="_x0000_s15634"/>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144</xdr:row>
          <xdr:rowOff>38100</xdr:rowOff>
        </xdr:from>
        <xdr:to>
          <xdr:col>6</xdr:col>
          <xdr:colOff>0</xdr:colOff>
          <xdr:row>145</xdr:row>
          <xdr:rowOff>0</xdr:rowOff>
        </xdr:to>
        <xdr:sp macro="" textlink="">
          <xdr:nvSpPr>
            <xdr:cNvPr id="15570" name="Check Box 275" hidden="1">
              <a:extLst>
                <a:ext uri="{63B3BB69-23CF-44E3-9099-C40C66FF867C}">
                  <a14:compatExt spid="_x0000_s15635"/>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144</xdr:row>
          <xdr:rowOff>333375</xdr:rowOff>
        </xdr:from>
        <xdr:to>
          <xdr:col>6</xdr:col>
          <xdr:colOff>0</xdr:colOff>
          <xdr:row>146</xdr:row>
          <xdr:rowOff>38100</xdr:rowOff>
        </xdr:to>
        <xdr:sp macro="" textlink="">
          <xdr:nvSpPr>
            <xdr:cNvPr id="15571" name="Check Box 276" hidden="1">
              <a:extLst>
                <a:ext uri="{63B3BB69-23CF-44E3-9099-C40C66FF867C}">
                  <a14:compatExt spid="_x0000_s15636"/>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145</xdr:row>
          <xdr:rowOff>190500</xdr:rowOff>
        </xdr:from>
        <xdr:to>
          <xdr:col>6</xdr:col>
          <xdr:colOff>0</xdr:colOff>
          <xdr:row>147</xdr:row>
          <xdr:rowOff>38100</xdr:rowOff>
        </xdr:to>
        <xdr:sp macro="" textlink="">
          <xdr:nvSpPr>
            <xdr:cNvPr id="15572" name="Check Box 277" hidden="1">
              <a:extLst>
                <a:ext uri="{63B3BB69-23CF-44E3-9099-C40C66FF867C}">
                  <a14:compatExt spid="_x0000_s15637"/>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147</xdr:row>
          <xdr:rowOff>38100</xdr:rowOff>
        </xdr:from>
        <xdr:to>
          <xdr:col>6</xdr:col>
          <xdr:colOff>0</xdr:colOff>
          <xdr:row>148</xdr:row>
          <xdr:rowOff>0</xdr:rowOff>
        </xdr:to>
        <xdr:sp macro="" textlink="">
          <xdr:nvSpPr>
            <xdr:cNvPr id="15573" name="Check Box 278" hidden="1">
              <a:extLst>
                <a:ext uri="{63B3BB69-23CF-44E3-9099-C40C66FF867C}">
                  <a14:compatExt spid="_x0000_s15638"/>
                </a:ext>
                <a:ext uri="{FF2B5EF4-FFF2-40B4-BE49-F238E27FC236}">
                  <a16:creationId xmlns:a16="http://schemas.microsoft.com/office/drawing/2014/main" id="{00000000-0008-0000-0100-0000D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147</xdr:row>
          <xdr:rowOff>323850</xdr:rowOff>
        </xdr:from>
        <xdr:to>
          <xdr:col>6</xdr:col>
          <xdr:colOff>0</xdr:colOff>
          <xdr:row>149</xdr:row>
          <xdr:rowOff>0</xdr:rowOff>
        </xdr:to>
        <xdr:sp macro="" textlink="">
          <xdr:nvSpPr>
            <xdr:cNvPr id="15574" name="Check Box 279" hidden="1">
              <a:extLst>
                <a:ext uri="{63B3BB69-23CF-44E3-9099-C40C66FF867C}">
                  <a14:compatExt spid="_x0000_s15639"/>
                </a:ext>
                <a:ext uri="{FF2B5EF4-FFF2-40B4-BE49-F238E27FC236}">
                  <a16:creationId xmlns:a16="http://schemas.microsoft.com/office/drawing/2014/main" id="{00000000-0008-0000-0100-0000D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148</xdr:row>
          <xdr:rowOff>200025</xdr:rowOff>
        </xdr:from>
        <xdr:to>
          <xdr:col>6</xdr:col>
          <xdr:colOff>0</xdr:colOff>
          <xdr:row>150</xdr:row>
          <xdr:rowOff>38100</xdr:rowOff>
        </xdr:to>
        <xdr:sp macro="" textlink="">
          <xdr:nvSpPr>
            <xdr:cNvPr id="15575" name="Check Box 280" hidden="1">
              <a:extLst>
                <a:ext uri="{63B3BB69-23CF-44E3-9099-C40C66FF867C}">
                  <a14:compatExt spid="_x0000_s15640"/>
                </a:ext>
                <a:ext uri="{FF2B5EF4-FFF2-40B4-BE49-F238E27FC236}">
                  <a16:creationId xmlns:a16="http://schemas.microsoft.com/office/drawing/2014/main" id="{00000000-0008-0000-0100-0000D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149</xdr:row>
          <xdr:rowOff>200025</xdr:rowOff>
        </xdr:from>
        <xdr:to>
          <xdr:col>6</xdr:col>
          <xdr:colOff>0</xdr:colOff>
          <xdr:row>151</xdr:row>
          <xdr:rowOff>9525</xdr:rowOff>
        </xdr:to>
        <xdr:sp macro="" textlink="">
          <xdr:nvSpPr>
            <xdr:cNvPr id="15576" name="Check Box 281" hidden="1">
              <a:extLst>
                <a:ext uri="{63B3BB69-23CF-44E3-9099-C40C66FF867C}">
                  <a14:compatExt spid="_x0000_s15641"/>
                </a:ext>
                <a:ext uri="{FF2B5EF4-FFF2-40B4-BE49-F238E27FC236}">
                  <a16:creationId xmlns:a16="http://schemas.microsoft.com/office/drawing/2014/main" id="{00000000-0008-0000-0100-0000D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150</xdr:row>
          <xdr:rowOff>228600</xdr:rowOff>
        </xdr:from>
        <xdr:to>
          <xdr:col>6</xdr:col>
          <xdr:colOff>0</xdr:colOff>
          <xdr:row>152</xdr:row>
          <xdr:rowOff>38100</xdr:rowOff>
        </xdr:to>
        <xdr:sp macro="" textlink="">
          <xdr:nvSpPr>
            <xdr:cNvPr id="15577" name="Check Box 282" hidden="1">
              <a:extLst>
                <a:ext uri="{63B3BB69-23CF-44E3-9099-C40C66FF867C}">
                  <a14:compatExt spid="_x0000_s15642"/>
                </a:ext>
                <a:ext uri="{FF2B5EF4-FFF2-40B4-BE49-F238E27FC236}">
                  <a16:creationId xmlns:a16="http://schemas.microsoft.com/office/drawing/2014/main" id="{00000000-0008-0000-0100-0000D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152</xdr:row>
          <xdr:rowOff>28575</xdr:rowOff>
        </xdr:from>
        <xdr:to>
          <xdr:col>6</xdr:col>
          <xdr:colOff>0</xdr:colOff>
          <xdr:row>153</xdr:row>
          <xdr:rowOff>0</xdr:rowOff>
        </xdr:to>
        <xdr:sp macro="" textlink="">
          <xdr:nvSpPr>
            <xdr:cNvPr id="15578" name="Check Box 284" hidden="1">
              <a:extLst>
                <a:ext uri="{63B3BB69-23CF-44E3-9099-C40C66FF867C}">
                  <a14:compatExt spid="_x0000_s15644"/>
                </a:ext>
                <a:ext uri="{FF2B5EF4-FFF2-40B4-BE49-F238E27FC236}">
                  <a16:creationId xmlns:a16="http://schemas.microsoft.com/office/drawing/2014/main" id="{00000000-0008-0000-0100-0000D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152</xdr:row>
          <xdr:rowOff>314325</xdr:rowOff>
        </xdr:from>
        <xdr:to>
          <xdr:col>6</xdr:col>
          <xdr:colOff>0</xdr:colOff>
          <xdr:row>154</xdr:row>
          <xdr:rowOff>38100</xdr:rowOff>
        </xdr:to>
        <xdr:sp macro="" textlink="">
          <xdr:nvSpPr>
            <xdr:cNvPr id="15579" name="Check Box 285" hidden="1">
              <a:extLst>
                <a:ext uri="{63B3BB69-23CF-44E3-9099-C40C66FF867C}">
                  <a14:compatExt spid="_x0000_s15645"/>
                </a:ext>
                <a:ext uri="{FF2B5EF4-FFF2-40B4-BE49-F238E27FC236}">
                  <a16:creationId xmlns:a16="http://schemas.microsoft.com/office/drawing/2014/main" id="{00000000-0008-0000-0100-0000D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153</xdr:row>
          <xdr:rowOff>180975</xdr:rowOff>
        </xdr:from>
        <xdr:to>
          <xdr:col>6</xdr:col>
          <xdr:colOff>0</xdr:colOff>
          <xdr:row>155</xdr:row>
          <xdr:rowOff>38100</xdr:rowOff>
        </xdr:to>
        <xdr:sp macro="" textlink="">
          <xdr:nvSpPr>
            <xdr:cNvPr id="15581" name="Check Box 286" hidden="1">
              <a:extLst>
                <a:ext uri="{63B3BB69-23CF-44E3-9099-C40C66FF867C}">
                  <a14:compatExt spid="_x0000_s15646"/>
                </a:ext>
                <a:ext uri="{FF2B5EF4-FFF2-40B4-BE49-F238E27FC236}">
                  <a16:creationId xmlns:a16="http://schemas.microsoft.com/office/drawing/2014/main" id="{00000000-0008-0000-0100-0000D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154</xdr:row>
          <xdr:rowOff>180975</xdr:rowOff>
        </xdr:from>
        <xdr:to>
          <xdr:col>6</xdr:col>
          <xdr:colOff>0</xdr:colOff>
          <xdr:row>156</xdr:row>
          <xdr:rowOff>38100</xdr:rowOff>
        </xdr:to>
        <xdr:sp macro="" textlink="">
          <xdr:nvSpPr>
            <xdr:cNvPr id="15582" name="Check Box 287" hidden="1">
              <a:extLst>
                <a:ext uri="{63B3BB69-23CF-44E3-9099-C40C66FF867C}">
                  <a14:compatExt spid="_x0000_s15647"/>
                </a:ext>
                <a:ext uri="{FF2B5EF4-FFF2-40B4-BE49-F238E27FC236}">
                  <a16:creationId xmlns:a16="http://schemas.microsoft.com/office/drawing/2014/main" id="{00000000-0008-0000-0100-0000D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154</xdr:row>
          <xdr:rowOff>180975</xdr:rowOff>
        </xdr:from>
        <xdr:to>
          <xdr:col>6</xdr:col>
          <xdr:colOff>0</xdr:colOff>
          <xdr:row>156</xdr:row>
          <xdr:rowOff>38100</xdr:rowOff>
        </xdr:to>
        <xdr:sp macro="" textlink="">
          <xdr:nvSpPr>
            <xdr:cNvPr id="15583" name="Check Box 288" hidden="1">
              <a:extLst>
                <a:ext uri="{63B3BB69-23CF-44E3-9099-C40C66FF867C}">
                  <a14:compatExt spid="_x0000_s15648"/>
                </a:ext>
                <a:ext uri="{FF2B5EF4-FFF2-40B4-BE49-F238E27FC236}">
                  <a16:creationId xmlns:a16="http://schemas.microsoft.com/office/drawing/2014/main" id="{00000000-0008-0000-0100-0000D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155</xdr:row>
          <xdr:rowOff>180975</xdr:rowOff>
        </xdr:from>
        <xdr:to>
          <xdr:col>6</xdr:col>
          <xdr:colOff>0</xdr:colOff>
          <xdr:row>157</xdr:row>
          <xdr:rowOff>38100</xdr:rowOff>
        </xdr:to>
        <xdr:sp macro="" textlink="">
          <xdr:nvSpPr>
            <xdr:cNvPr id="15584" name="Check Box 289" hidden="1">
              <a:extLst>
                <a:ext uri="{63B3BB69-23CF-44E3-9099-C40C66FF867C}">
                  <a14:compatExt spid="_x0000_s15649"/>
                </a:ext>
                <a:ext uri="{FF2B5EF4-FFF2-40B4-BE49-F238E27FC236}">
                  <a16:creationId xmlns:a16="http://schemas.microsoft.com/office/drawing/2014/main" id="{00000000-0008-0000-0100-0000E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156</xdr:row>
          <xdr:rowOff>180975</xdr:rowOff>
        </xdr:from>
        <xdr:to>
          <xdr:col>6</xdr:col>
          <xdr:colOff>0</xdr:colOff>
          <xdr:row>158</xdr:row>
          <xdr:rowOff>38100</xdr:rowOff>
        </xdr:to>
        <xdr:sp macro="" textlink="">
          <xdr:nvSpPr>
            <xdr:cNvPr id="15585" name="Check Box 290" hidden="1">
              <a:extLst>
                <a:ext uri="{63B3BB69-23CF-44E3-9099-C40C66FF867C}">
                  <a14:compatExt spid="_x0000_s15650"/>
                </a:ext>
                <a:ext uri="{FF2B5EF4-FFF2-40B4-BE49-F238E27FC236}">
                  <a16:creationId xmlns:a16="http://schemas.microsoft.com/office/drawing/2014/main" id="{00000000-0008-0000-0100-0000E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157</xdr:row>
          <xdr:rowOff>180975</xdr:rowOff>
        </xdr:from>
        <xdr:to>
          <xdr:col>6</xdr:col>
          <xdr:colOff>0</xdr:colOff>
          <xdr:row>159</xdr:row>
          <xdr:rowOff>38100</xdr:rowOff>
        </xdr:to>
        <xdr:sp macro="" textlink="">
          <xdr:nvSpPr>
            <xdr:cNvPr id="15586" name="Check Box 291" hidden="1">
              <a:extLst>
                <a:ext uri="{63B3BB69-23CF-44E3-9099-C40C66FF867C}">
                  <a14:compatExt spid="_x0000_s15651"/>
                </a:ext>
                <a:ext uri="{FF2B5EF4-FFF2-40B4-BE49-F238E27FC236}">
                  <a16:creationId xmlns:a16="http://schemas.microsoft.com/office/drawing/2014/main" id="{00000000-0008-0000-0100-0000E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80</xdr:row>
          <xdr:rowOff>247650</xdr:rowOff>
        </xdr:from>
        <xdr:to>
          <xdr:col>14</xdr:col>
          <xdr:colOff>0</xdr:colOff>
          <xdr:row>82</xdr:row>
          <xdr:rowOff>0</xdr:rowOff>
        </xdr:to>
        <xdr:sp macro="" textlink="">
          <xdr:nvSpPr>
            <xdr:cNvPr id="15587" name="Check Box 252" hidden="1">
              <a:extLst>
                <a:ext uri="{63B3BB69-23CF-44E3-9099-C40C66FF867C}">
                  <a14:compatExt spid="_x0000_s15612"/>
                </a:ext>
                <a:ext uri="{FF2B5EF4-FFF2-40B4-BE49-F238E27FC236}">
                  <a16:creationId xmlns:a16="http://schemas.microsoft.com/office/drawing/2014/main" id="{00000000-0008-0000-0100-0000E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66</xdr:row>
          <xdr:rowOff>9525</xdr:rowOff>
        </xdr:from>
        <xdr:to>
          <xdr:col>3</xdr:col>
          <xdr:colOff>219075</xdr:colOff>
          <xdr:row>67</xdr:row>
          <xdr:rowOff>0</xdr:rowOff>
        </xdr:to>
        <xdr:sp macro="" textlink="">
          <xdr:nvSpPr>
            <xdr:cNvPr id="15588" name="Check Box 294" hidden="1">
              <a:extLst>
                <a:ext uri="{63B3BB69-23CF-44E3-9099-C40C66FF867C}">
                  <a14:compatExt spid="_x0000_s15654"/>
                </a:ext>
                <a:ext uri="{FF2B5EF4-FFF2-40B4-BE49-F238E27FC236}">
                  <a16:creationId xmlns:a16="http://schemas.microsoft.com/office/drawing/2014/main" id="{00000000-0008-0000-0100-0000E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276225</xdr:rowOff>
        </xdr:from>
        <xdr:to>
          <xdr:col>6</xdr:col>
          <xdr:colOff>104775</xdr:colOff>
          <xdr:row>29</xdr:row>
          <xdr:rowOff>9525</xdr:rowOff>
        </xdr:to>
        <xdr:sp macro="" textlink="">
          <xdr:nvSpPr>
            <xdr:cNvPr id="15589" name="Check Box 295" hidden="1">
              <a:extLst>
                <a:ext uri="{63B3BB69-23CF-44E3-9099-C40C66FF867C}">
                  <a14:compatExt spid="_x0000_s15655"/>
                </a:ext>
                <a:ext uri="{FF2B5EF4-FFF2-40B4-BE49-F238E27FC236}">
                  <a16:creationId xmlns:a16="http://schemas.microsoft.com/office/drawing/2014/main" id="{00000000-0008-0000-0100-0000E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276225</xdr:rowOff>
        </xdr:from>
        <xdr:to>
          <xdr:col>6</xdr:col>
          <xdr:colOff>104775</xdr:colOff>
          <xdr:row>30</xdr:row>
          <xdr:rowOff>9525</xdr:rowOff>
        </xdr:to>
        <xdr:sp macro="" textlink="">
          <xdr:nvSpPr>
            <xdr:cNvPr id="15590" name="Check Box 296" hidden="1">
              <a:extLst>
                <a:ext uri="{63B3BB69-23CF-44E3-9099-C40C66FF867C}">
                  <a14:compatExt spid="_x0000_s15656"/>
                </a:ext>
                <a:ext uri="{FF2B5EF4-FFF2-40B4-BE49-F238E27FC236}">
                  <a16:creationId xmlns:a16="http://schemas.microsoft.com/office/drawing/2014/main" id="{00000000-0008-0000-0100-0000E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10331" y="823810"/>
          <a:ext cx="7091474" cy="139319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972352" y="365054"/>
          <a:ext cx="11088567" cy="1826473"/>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omments2.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64" zoomScaleNormal="100" zoomScaleSheetLayoutView="90" workbookViewId="0">
      <selection activeCell="Y34" sqref="Y34"/>
    </sheetView>
  </sheetViews>
  <sheetFormatPr defaultColWidth="9" defaultRowHeight="20.100000000000001" customHeight="1"/>
  <cols>
    <col min="1" max="1" width="4.625" customWidth="1"/>
    <col min="2" max="2" width="11" customWidth="1"/>
    <col min="3" max="22" width="2.625" customWidth="1"/>
    <col min="23" max="23" width="14.125" customWidth="1"/>
    <col min="24" max="24" width="25" customWidth="1"/>
    <col min="25" max="25" width="30.625" customWidth="1"/>
    <col min="26" max="26" width="8.625" customWidth="1"/>
    <col min="27" max="27" width="9.125" customWidth="1"/>
    <col min="28" max="28" width="7.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16" t="s">
        <v>2</v>
      </c>
      <c r="B3" s="516"/>
      <c r="C3" s="516"/>
      <c r="D3" s="516"/>
      <c r="E3" s="516"/>
      <c r="F3" s="516"/>
      <c r="G3" s="516"/>
      <c r="H3" s="516"/>
      <c r="I3" s="516"/>
      <c r="J3" s="516"/>
      <c r="K3" s="516"/>
      <c r="L3" s="516"/>
      <c r="M3" s="516"/>
      <c r="N3" s="516"/>
      <c r="O3" s="516"/>
      <c r="P3" s="516"/>
      <c r="Q3" s="516"/>
      <c r="R3" s="516"/>
      <c r="S3" s="516"/>
      <c r="T3" s="516"/>
      <c r="U3" s="516"/>
      <c r="V3" s="516"/>
      <c r="W3" s="516"/>
      <c r="X3" s="516"/>
      <c r="Y3" s="516"/>
      <c r="Z3" s="516"/>
    </row>
    <row r="4" spans="1:29" s="370" customFormat="1" ht="30.75" customHeight="1">
      <c r="A4" s="538" t="s">
        <v>3</v>
      </c>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39" t="s">
        <v>4</v>
      </c>
      <c r="B6" s="539"/>
      <c r="C6" s="539"/>
      <c r="D6" s="539"/>
      <c r="E6" s="539"/>
      <c r="F6" s="539"/>
      <c r="G6" s="539"/>
      <c r="H6" s="539"/>
      <c r="I6" s="539"/>
      <c r="J6" s="539"/>
      <c r="K6" s="539"/>
      <c r="L6" s="539"/>
      <c r="M6" s="539"/>
      <c r="N6" s="539"/>
      <c r="O6" s="539"/>
      <c r="P6" s="539"/>
      <c r="Q6" s="539"/>
      <c r="R6" s="539"/>
      <c r="S6" s="539"/>
      <c r="T6" s="539"/>
      <c r="U6" s="539"/>
      <c r="V6" s="539"/>
      <c r="W6" s="539"/>
      <c r="X6" s="539"/>
      <c r="Y6" s="539"/>
      <c r="Z6" s="539"/>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16" t="s">
        <v>5</v>
      </c>
      <c r="B14" s="516"/>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542" t="s">
        <v>2282</v>
      </c>
      <c r="D32" s="543"/>
      <c r="E32" s="543"/>
      <c r="F32" s="543"/>
      <c r="G32" s="543"/>
      <c r="H32" s="543"/>
      <c r="I32" s="543"/>
      <c r="J32" s="543"/>
      <c r="K32" s="543"/>
      <c r="L32" s="544"/>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517" t="s">
        <v>12</v>
      </c>
      <c r="D36" s="517"/>
      <c r="E36" s="517"/>
      <c r="F36" s="517"/>
      <c r="G36" s="517"/>
      <c r="H36" s="517"/>
      <c r="I36" s="517"/>
      <c r="J36" s="517"/>
      <c r="K36" s="517"/>
      <c r="L36" s="518"/>
      <c r="M36" s="545"/>
      <c r="N36" s="546"/>
      <c r="O36" s="546"/>
      <c r="P36" s="546"/>
      <c r="Q36" s="546"/>
      <c r="R36" s="546"/>
      <c r="S36" s="546"/>
      <c r="T36" s="546"/>
      <c r="U36" s="546"/>
      <c r="V36" s="546"/>
      <c r="W36" s="547"/>
      <c r="X36" s="548"/>
      <c r="Y36" s="372"/>
      <c r="Z36" s="372"/>
      <c r="AA36" s="372"/>
    </row>
    <row r="37" spans="1:29" ht="20.100000000000001" customHeight="1" thickBot="1">
      <c r="A37" s="372"/>
      <c r="B37" s="378"/>
      <c r="C37" s="517" t="s">
        <v>13</v>
      </c>
      <c r="D37" s="517"/>
      <c r="E37" s="517"/>
      <c r="F37" s="517"/>
      <c r="G37" s="517"/>
      <c r="H37" s="517"/>
      <c r="I37" s="517"/>
      <c r="J37" s="517"/>
      <c r="K37" s="517"/>
      <c r="L37" s="518"/>
      <c r="M37" s="533"/>
      <c r="N37" s="534"/>
      <c r="O37" s="534"/>
      <c r="P37" s="534"/>
      <c r="Q37" s="534"/>
      <c r="R37" s="534"/>
      <c r="S37" s="534"/>
      <c r="T37" s="534"/>
      <c r="U37" s="528"/>
      <c r="V37" s="528"/>
      <c r="W37" s="529"/>
      <c r="X37" s="530"/>
      <c r="Y37" s="372"/>
      <c r="Z37" s="372"/>
      <c r="AA37" s="372"/>
      <c r="AC37" t="s">
        <v>14</v>
      </c>
    </row>
    <row r="38" spans="1:29" ht="20.100000000000001" customHeight="1" thickBot="1">
      <c r="A38" s="372"/>
      <c r="B38" s="377" t="s">
        <v>15</v>
      </c>
      <c r="C38" s="517" t="s">
        <v>16</v>
      </c>
      <c r="D38" s="517"/>
      <c r="E38" s="517"/>
      <c r="F38" s="517"/>
      <c r="G38" s="517"/>
      <c r="H38" s="517"/>
      <c r="I38" s="517"/>
      <c r="J38" s="517"/>
      <c r="K38" s="517"/>
      <c r="L38" s="518"/>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517" t="s">
        <v>18</v>
      </c>
      <c r="D39" s="517"/>
      <c r="E39" s="517"/>
      <c r="F39" s="517"/>
      <c r="G39" s="517"/>
      <c r="H39" s="517"/>
      <c r="I39" s="517"/>
      <c r="J39" s="517"/>
      <c r="K39" s="517"/>
      <c r="L39" s="518"/>
      <c r="M39" s="533"/>
      <c r="N39" s="534"/>
      <c r="O39" s="534"/>
      <c r="P39" s="534"/>
      <c r="Q39" s="534"/>
      <c r="R39" s="534"/>
      <c r="S39" s="534"/>
      <c r="T39" s="534"/>
      <c r="U39" s="520"/>
      <c r="V39" s="520"/>
      <c r="W39" s="521"/>
      <c r="X39" s="522"/>
      <c r="Y39" s="372"/>
      <c r="Z39" s="372"/>
      <c r="AA39" s="372"/>
    </row>
    <row r="40" spans="1:29" ht="20.100000000000001" customHeight="1">
      <c r="A40" s="372"/>
      <c r="B40" s="378"/>
      <c r="C40" s="517" t="s">
        <v>19</v>
      </c>
      <c r="D40" s="517"/>
      <c r="E40" s="517"/>
      <c r="F40" s="517"/>
      <c r="G40" s="517"/>
      <c r="H40" s="517"/>
      <c r="I40" s="517"/>
      <c r="J40" s="517"/>
      <c r="K40" s="517"/>
      <c r="L40" s="518"/>
      <c r="M40" s="533"/>
      <c r="N40" s="534"/>
      <c r="O40" s="534"/>
      <c r="P40" s="534"/>
      <c r="Q40" s="534"/>
      <c r="R40" s="534"/>
      <c r="S40" s="534"/>
      <c r="T40" s="534"/>
      <c r="U40" s="534"/>
      <c r="V40" s="534"/>
      <c r="W40" s="535"/>
      <c r="X40" s="536"/>
      <c r="Y40" s="372"/>
      <c r="Z40" s="372"/>
      <c r="AA40" s="372"/>
    </row>
    <row r="41" spans="1:29" ht="20.100000000000001" customHeight="1">
      <c r="A41" s="372"/>
      <c r="B41" s="377" t="s">
        <v>20</v>
      </c>
      <c r="C41" s="517" t="s">
        <v>21</v>
      </c>
      <c r="D41" s="517"/>
      <c r="E41" s="517"/>
      <c r="F41" s="517"/>
      <c r="G41" s="517"/>
      <c r="H41" s="517"/>
      <c r="I41" s="517"/>
      <c r="J41" s="517"/>
      <c r="K41" s="517"/>
      <c r="L41" s="518"/>
      <c r="M41" s="533"/>
      <c r="N41" s="534"/>
      <c r="O41" s="534"/>
      <c r="P41" s="534"/>
      <c r="Q41" s="534"/>
      <c r="R41" s="534"/>
      <c r="S41" s="534"/>
      <c r="T41" s="534"/>
      <c r="U41" s="534"/>
      <c r="V41" s="534"/>
      <c r="W41" s="535"/>
      <c r="X41" s="536"/>
      <c r="Y41" s="372"/>
      <c r="Z41" s="372"/>
      <c r="AA41" s="372"/>
    </row>
    <row r="42" spans="1:29" ht="20.100000000000001" customHeight="1">
      <c r="A42" s="372"/>
      <c r="B42" s="378"/>
      <c r="C42" s="517" t="s">
        <v>22</v>
      </c>
      <c r="D42" s="517"/>
      <c r="E42" s="517"/>
      <c r="F42" s="517"/>
      <c r="G42" s="517"/>
      <c r="H42" s="517"/>
      <c r="I42" s="517"/>
      <c r="J42" s="517"/>
      <c r="K42" s="517"/>
      <c r="L42" s="518"/>
      <c r="M42" s="527"/>
      <c r="N42" s="528"/>
      <c r="O42" s="528"/>
      <c r="P42" s="528"/>
      <c r="Q42" s="528"/>
      <c r="R42" s="528"/>
      <c r="S42" s="528"/>
      <c r="T42" s="528"/>
      <c r="U42" s="528"/>
      <c r="V42" s="528"/>
      <c r="W42" s="529"/>
      <c r="X42" s="530"/>
      <c r="Y42" s="372"/>
      <c r="Z42" s="372"/>
      <c r="AA42" s="372"/>
    </row>
    <row r="43" spans="1:29" ht="20.100000000000001" customHeight="1">
      <c r="A43" s="372"/>
      <c r="B43" s="531" t="s">
        <v>23</v>
      </c>
      <c r="C43" s="517" t="s">
        <v>12</v>
      </c>
      <c r="D43" s="517"/>
      <c r="E43" s="517"/>
      <c r="F43" s="517"/>
      <c r="G43" s="517"/>
      <c r="H43" s="517"/>
      <c r="I43" s="517"/>
      <c r="J43" s="517"/>
      <c r="K43" s="517"/>
      <c r="L43" s="518"/>
      <c r="M43" s="533"/>
      <c r="N43" s="534"/>
      <c r="O43" s="534"/>
      <c r="P43" s="534"/>
      <c r="Q43" s="534"/>
      <c r="R43" s="534"/>
      <c r="S43" s="534"/>
      <c r="T43" s="534"/>
      <c r="U43" s="534"/>
      <c r="V43" s="534"/>
      <c r="W43" s="535"/>
      <c r="X43" s="536"/>
      <c r="Y43" s="372"/>
      <c r="Z43" s="372"/>
      <c r="AA43" s="372"/>
    </row>
    <row r="44" spans="1:29" ht="20.100000000000001" customHeight="1">
      <c r="A44" s="372"/>
      <c r="B44" s="532"/>
      <c r="C44" s="537" t="s">
        <v>22</v>
      </c>
      <c r="D44" s="537"/>
      <c r="E44" s="537"/>
      <c r="F44" s="537"/>
      <c r="G44" s="537"/>
      <c r="H44" s="537"/>
      <c r="I44" s="537"/>
      <c r="J44" s="537"/>
      <c r="K44" s="537"/>
      <c r="L44" s="537"/>
      <c r="M44" s="533"/>
      <c r="N44" s="534"/>
      <c r="O44" s="534"/>
      <c r="P44" s="534"/>
      <c r="Q44" s="534"/>
      <c r="R44" s="534"/>
      <c r="S44" s="534"/>
      <c r="T44" s="534"/>
      <c r="U44" s="534"/>
      <c r="V44" s="534"/>
      <c r="W44" s="535"/>
      <c r="X44" s="536"/>
      <c r="Y44" s="372"/>
      <c r="Z44" s="372"/>
      <c r="AA44" s="372"/>
    </row>
    <row r="45" spans="1:29" ht="20.100000000000001" customHeight="1">
      <c r="A45" s="372"/>
      <c r="B45" s="377" t="s">
        <v>24</v>
      </c>
      <c r="C45" s="517" t="s">
        <v>25</v>
      </c>
      <c r="D45" s="517"/>
      <c r="E45" s="517"/>
      <c r="F45" s="517"/>
      <c r="G45" s="517"/>
      <c r="H45" s="517"/>
      <c r="I45" s="517"/>
      <c r="J45" s="517"/>
      <c r="K45" s="517"/>
      <c r="L45" s="518"/>
      <c r="M45" s="519"/>
      <c r="N45" s="520"/>
      <c r="O45" s="520"/>
      <c r="P45" s="520"/>
      <c r="Q45" s="520"/>
      <c r="R45" s="520"/>
      <c r="S45" s="520"/>
      <c r="T45" s="520"/>
      <c r="U45" s="520"/>
      <c r="V45" s="520"/>
      <c r="W45" s="521"/>
      <c r="X45" s="522"/>
      <c r="Y45" s="372"/>
      <c r="Z45" s="372"/>
      <c r="AA45" s="372"/>
    </row>
    <row r="46" spans="1:29" ht="20.100000000000001" customHeight="1" thickBot="1">
      <c r="A46" s="372"/>
      <c r="B46" s="383"/>
      <c r="C46" s="517" t="s">
        <v>26</v>
      </c>
      <c r="D46" s="517"/>
      <c r="E46" s="517"/>
      <c r="F46" s="517"/>
      <c r="G46" s="517"/>
      <c r="H46" s="517"/>
      <c r="I46" s="517"/>
      <c r="J46" s="517"/>
      <c r="K46" s="517"/>
      <c r="L46" s="518"/>
      <c r="M46" s="523"/>
      <c r="N46" s="524"/>
      <c r="O46" s="524"/>
      <c r="P46" s="524"/>
      <c r="Q46" s="524"/>
      <c r="R46" s="524"/>
      <c r="S46" s="524"/>
      <c r="T46" s="524"/>
      <c r="U46" s="524"/>
      <c r="V46" s="524"/>
      <c r="W46" s="525"/>
      <c r="X46" s="526"/>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25">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5">
      <c r="A50" s="372"/>
      <c r="B50" s="385"/>
      <c r="C50" s="549"/>
      <c r="D50" s="549"/>
      <c r="E50" s="549"/>
      <c r="F50" s="549"/>
      <c r="G50" s="549"/>
      <c r="H50" s="549"/>
      <c r="I50" s="549"/>
      <c r="J50" s="549"/>
      <c r="K50" s="549"/>
      <c r="L50" s="549"/>
      <c r="M50" s="549"/>
      <c r="N50" s="549"/>
      <c r="O50" s="549"/>
      <c r="P50" s="549"/>
      <c r="Q50" s="549"/>
      <c r="R50" s="549"/>
      <c r="S50" s="549"/>
      <c r="T50" s="549"/>
      <c r="U50" s="549"/>
      <c r="V50" s="549"/>
      <c r="W50" s="549"/>
      <c r="X50" s="549"/>
      <c r="Y50" s="549"/>
      <c r="Z50" s="549"/>
      <c r="AA50" s="549"/>
    </row>
    <row r="51" spans="1:27" ht="28.5" customHeight="1">
      <c r="A51" s="372"/>
      <c r="B51" s="498" t="s">
        <v>29</v>
      </c>
      <c r="C51" s="498" t="s">
        <v>30</v>
      </c>
      <c r="D51" s="498"/>
      <c r="E51" s="498"/>
      <c r="F51" s="498"/>
      <c r="G51" s="498"/>
      <c r="H51" s="498"/>
      <c r="I51" s="498"/>
      <c r="J51" s="498"/>
      <c r="K51" s="498"/>
      <c r="L51" s="498"/>
      <c r="M51" s="498" t="s">
        <v>31</v>
      </c>
      <c r="N51" s="498"/>
      <c r="O51" s="498"/>
      <c r="P51" s="498"/>
      <c r="Q51" s="498"/>
      <c r="R51" s="510" t="s">
        <v>32</v>
      </c>
      <c r="S51" s="511"/>
      <c r="T51" s="511"/>
      <c r="U51" s="511"/>
      <c r="V51" s="511"/>
      <c r="W51" s="512"/>
      <c r="X51" s="498" t="s">
        <v>33</v>
      </c>
      <c r="Y51" s="540" t="s">
        <v>34</v>
      </c>
      <c r="Z51" s="386"/>
      <c r="AA51" s="386"/>
    </row>
    <row r="52" spans="1:27" ht="28.5" customHeight="1" thickBot="1">
      <c r="A52" s="372"/>
      <c r="B52" s="498"/>
      <c r="C52" s="499"/>
      <c r="D52" s="499"/>
      <c r="E52" s="499"/>
      <c r="F52" s="499"/>
      <c r="G52" s="499"/>
      <c r="H52" s="499"/>
      <c r="I52" s="499"/>
      <c r="J52" s="499"/>
      <c r="K52" s="499"/>
      <c r="L52" s="499"/>
      <c r="M52" s="499"/>
      <c r="N52" s="499"/>
      <c r="O52" s="499"/>
      <c r="P52" s="499"/>
      <c r="Q52" s="499"/>
      <c r="R52" s="503" t="s">
        <v>35</v>
      </c>
      <c r="S52" s="499"/>
      <c r="T52" s="499"/>
      <c r="U52" s="499"/>
      <c r="V52" s="499"/>
      <c r="W52" s="387" t="s">
        <v>36</v>
      </c>
      <c r="X52" s="499"/>
      <c r="Y52" s="541"/>
      <c r="Z52" s="384"/>
      <c r="AA52" s="384"/>
    </row>
    <row r="53" spans="1:27" ht="33.950000000000003" customHeight="1">
      <c r="A53" s="372"/>
      <c r="B53" s="388">
        <v>1</v>
      </c>
      <c r="C53" s="513"/>
      <c r="D53" s="514"/>
      <c r="E53" s="514"/>
      <c r="F53" s="514"/>
      <c r="G53" s="514"/>
      <c r="H53" s="514"/>
      <c r="I53" s="514"/>
      <c r="J53" s="514"/>
      <c r="K53" s="514"/>
      <c r="L53" s="515"/>
      <c r="M53" s="504"/>
      <c r="N53" s="505"/>
      <c r="O53" s="505"/>
      <c r="P53" s="505"/>
      <c r="Q53" s="506"/>
      <c r="R53" s="507"/>
      <c r="S53" s="508"/>
      <c r="T53" s="508"/>
      <c r="U53" s="508"/>
      <c r="V53" s="509"/>
      <c r="W53" s="122"/>
      <c r="X53" s="123"/>
      <c r="Y53" s="452"/>
      <c r="Z53" s="389"/>
      <c r="AA53" s="390"/>
    </row>
    <row r="54" spans="1:27" ht="33.950000000000003" customHeight="1">
      <c r="A54" s="372"/>
      <c r="B54" s="391">
        <f>B53+1</f>
        <v>2</v>
      </c>
      <c r="C54" s="495"/>
      <c r="D54" s="496"/>
      <c r="E54" s="496"/>
      <c r="F54" s="496"/>
      <c r="G54" s="496"/>
      <c r="H54" s="496"/>
      <c r="I54" s="496"/>
      <c r="J54" s="496"/>
      <c r="K54" s="496"/>
      <c r="L54" s="497"/>
      <c r="M54" s="500"/>
      <c r="N54" s="501"/>
      <c r="O54" s="501"/>
      <c r="P54" s="501"/>
      <c r="Q54" s="502"/>
      <c r="R54" s="481"/>
      <c r="S54" s="482"/>
      <c r="T54" s="482"/>
      <c r="U54" s="482"/>
      <c r="V54" s="483"/>
      <c r="W54" s="450"/>
      <c r="X54" s="4"/>
      <c r="Y54" s="5"/>
      <c r="Z54" s="389"/>
      <c r="AA54" s="390"/>
    </row>
    <row r="55" spans="1:27" ht="33.950000000000003" customHeight="1">
      <c r="A55" s="372"/>
      <c r="B55" s="391">
        <f t="shared" ref="B55:B118" si="0">B54+1</f>
        <v>3</v>
      </c>
      <c r="C55" s="495"/>
      <c r="D55" s="496"/>
      <c r="E55" s="496"/>
      <c r="F55" s="496"/>
      <c r="G55" s="496"/>
      <c r="H55" s="496"/>
      <c r="I55" s="496"/>
      <c r="J55" s="496"/>
      <c r="K55" s="496"/>
      <c r="L55" s="497"/>
      <c r="M55" s="481"/>
      <c r="N55" s="482"/>
      <c r="O55" s="482"/>
      <c r="P55" s="482"/>
      <c r="Q55" s="483"/>
      <c r="R55" s="481"/>
      <c r="S55" s="482"/>
      <c r="T55" s="482"/>
      <c r="U55" s="482"/>
      <c r="V55" s="483"/>
      <c r="W55" s="450"/>
      <c r="X55" s="4"/>
      <c r="Y55" s="5"/>
      <c r="Z55" s="389"/>
      <c r="AA55" s="390"/>
    </row>
    <row r="56" spans="1:27" ht="33.950000000000003" customHeight="1">
      <c r="A56" s="372"/>
      <c r="B56" s="391">
        <f t="shared" si="0"/>
        <v>4</v>
      </c>
      <c r="C56" s="495"/>
      <c r="D56" s="496"/>
      <c r="E56" s="496"/>
      <c r="F56" s="496"/>
      <c r="G56" s="496"/>
      <c r="H56" s="496"/>
      <c r="I56" s="496"/>
      <c r="J56" s="496"/>
      <c r="K56" s="496"/>
      <c r="L56" s="497"/>
      <c r="M56" s="481"/>
      <c r="N56" s="482"/>
      <c r="O56" s="482"/>
      <c r="P56" s="482"/>
      <c r="Q56" s="483"/>
      <c r="R56" s="481"/>
      <c r="S56" s="482"/>
      <c r="T56" s="482"/>
      <c r="U56" s="482"/>
      <c r="V56" s="483"/>
      <c r="W56" s="450"/>
      <c r="X56" s="4"/>
      <c r="Y56" s="5"/>
      <c r="Z56" s="389"/>
      <c r="AA56" s="390"/>
    </row>
    <row r="57" spans="1:27" ht="33.950000000000003" customHeight="1">
      <c r="A57" s="372"/>
      <c r="B57" s="391">
        <f t="shared" si="0"/>
        <v>5</v>
      </c>
      <c r="C57" s="495"/>
      <c r="D57" s="496"/>
      <c r="E57" s="496"/>
      <c r="F57" s="496"/>
      <c r="G57" s="496"/>
      <c r="H57" s="496"/>
      <c r="I57" s="496"/>
      <c r="J57" s="496"/>
      <c r="K57" s="496"/>
      <c r="L57" s="497"/>
      <c r="M57" s="481"/>
      <c r="N57" s="482"/>
      <c r="O57" s="482"/>
      <c r="P57" s="482"/>
      <c r="Q57" s="483"/>
      <c r="R57" s="481"/>
      <c r="S57" s="482"/>
      <c r="T57" s="482"/>
      <c r="U57" s="482"/>
      <c r="V57" s="483"/>
      <c r="W57" s="450"/>
      <c r="X57" s="4"/>
      <c r="Y57" s="5"/>
      <c r="Z57" s="389"/>
      <c r="AA57" s="390"/>
    </row>
    <row r="58" spans="1:27" ht="33.950000000000003" customHeight="1">
      <c r="A58" s="372"/>
      <c r="B58" s="391">
        <f t="shared" si="0"/>
        <v>6</v>
      </c>
      <c r="C58" s="495"/>
      <c r="D58" s="496"/>
      <c r="E58" s="496"/>
      <c r="F58" s="496"/>
      <c r="G58" s="496"/>
      <c r="H58" s="496"/>
      <c r="I58" s="496"/>
      <c r="J58" s="496"/>
      <c r="K58" s="496"/>
      <c r="L58" s="497"/>
      <c r="M58" s="481"/>
      <c r="N58" s="482"/>
      <c r="O58" s="482"/>
      <c r="P58" s="482"/>
      <c r="Q58" s="483"/>
      <c r="R58" s="481"/>
      <c r="S58" s="482"/>
      <c r="T58" s="482"/>
      <c r="U58" s="482"/>
      <c r="V58" s="483"/>
      <c r="W58" s="450"/>
      <c r="X58" s="4"/>
      <c r="Y58" s="5"/>
      <c r="Z58" s="389"/>
      <c r="AA58" s="390"/>
    </row>
    <row r="59" spans="1:27" ht="33.950000000000003" customHeight="1">
      <c r="A59" s="372"/>
      <c r="B59" s="391">
        <f t="shared" si="0"/>
        <v>7</v>
      </c>
      <c r="C59" s="495"/>
      <c r="D59" s="496"/>
      <c r="E59" s="496"/>
      <c r="F59" s="496"/>
      <c r="G59" s="496"/>
      <c r="H59" s="496"/>
      <c r="I59" s="496"/>
      <c r="J59" s="496"/>
      <c r="K59" s="496"/>
      <c r="L59" s="497"/>
      <c r="M59" s="481"/>
      <c r="N59" s="482"/>
      <c r="O59" s="482"/>
      <c r="P59" s="482"/>
      <c r="Q59" s="483"/>
      <c r="R59" s="481"/>
      <c r="S59" s="482"/>
      <c r="T59" s="482"/>
      <c r="U59" s="482"/>
      <c r="V59" s="483"/>
      <c r="W59" s="450"/>
      <c r="X59" s="4"/>
      <c r="Y59" s="5"/>
      <c r="Z59" s="389"/>
      <c r="AA59" s="390"/>
    </row>
    <row r="60" spans="1:27" ht="33.950000000000003" customHeight="1">
      <c r="A60" s="372"/>
      <c r="B60" s="391">
        <f t="shared" si="0"/>
        <v>8</v>
      </c>
      <c r="C60" s="485"/>
      <c r="D60" s="486"/>
      <c r="E60" s="486"/>
      <c r="F60" s="486"/>
      <c r="G60" s="486"/>
      <c r="H60" s="486"/>
      <c r="I60" s="486"/>
      <c r="J60" s="486"/>
      <c r="K60" s="486"/>
      <c r="L60" s="487"/>
      <c r="M60" s="484"/>
      <c r="N60" s="484"/>
      <c r="O60" s="484"/>
      <c r="P60" s="484"/>
      <c r="Q60" s="484"/>
      <c r="R60" s="481"/>
      <c r="S60" s="482"/>
      <c r="T60" s="482"/>
      <c r="U60" s="482"/>
      <c r="V60" s="483"/>
      <c r="W60" s="71"/>
      <c r="X60" s="4"/>
      <c r="Y60" s="5"/>
      <c r="Z60" s="389"/>
      <c r="AA60" s="390"/>
    </row>
    <row r="61" spans="1:27" ht="33.950000000000003" customHeight="1">
      <c r="A61" s="372"/>
      <c r="B61" s="391">
        <f t="shared" si="0"/>
        <v>9</v>
      </c>
      <c r="C61" s="485"/>
      <c r="D61" s="486"/>
      <c r="E61" s="486"/>
      <c r="F61" s="486"/>
      <c r="G61" s="486"/>
      <c r="H61" s="486"/>
      <c r="I61" s="486"/>
      <c r="J61" s="486"/>
      <c r="K61" s="486"/>
      <c r="L61" s="487"/>
      <c r="M61" s="484"/>
      <c r="N61" s="484"/>
      <c r="O61" s="484"/>
      <c r="P61" s="484"/>
      <c r="Q61" s="484"/>
      <c r="R61" s="481"/>
      <c r="S61" s="482"/>
      <c r="T61" s="482"/>
      <c r="U61" s="482"/>
      <c r="V61" s="483"/>
      <c r="W61" s="71"/>
      <c r="X61" s="4"/>
      <c r="Y61" s="5"/>
      <c r="Z61" s="389"/>
      <c r="AA61" s="390"/>
    </row>
    <row r="62" spans="1:27" ht="33.950000000000003" customHeight="1">
      <c r="A62" s="372"/>
      <c r="B62" s="391">
        <f t="shared" si="0"/>
        <v>10</v>
      </c>
      <c r="C62" s="485"/>
      <c r="D62" s="486"/>
      <c r="E62" s="486"/>
      <c r="F62" s="486"/>
      <c r="G62" s="486"/>
      <c r="H62" s="486"/>
      <c r="I62" s="486"/>
      <c r="J62" s="486"/>
      <c r="K62" s="486"/>
      <c r="L62" s="487"/>
      <c r="M62" s="484"/>
      <c r="N62" s="484"/>
      <c r="O62" s="484"/>
      <c r="P62" s="484"/>
      <c r="Q62" s="484"/>
      <c r="R62" s="481"/>
      <c r="S62" s="482"/>
      <c r="T62" s="482"/>
      <c r="U62" s="482"/>
      <c r="V62" s="483"/>
      <c r="W62" s="71"/>
      <c r="X62" s="4"/>
      <c r="Y62" s="5"/>
      <c r="Z62" s="389"/>
      <c r="AA62" s="390"/>
    </row>
    <row r="63" spans="1:27" ht="33.950000000000003" customHeight="1">
      <c r="A63" s="372"/>
      <c r="B63" s="391">
        <f t="shared" si="0"/>
        <v>11</v>
      </c>
      <c r="C63" s="485"/>
      <c r="D63" s="486"/>
      <c r="E63" s="486"/>
      <c r="F63" s="486"/>
      <c r="G63" s="486"/>
      <c r="H63" s="486"/>
      <c r="I63" s="486"/>
      <c r="J63" s="486"/>
      <c r="K63" s="486"/>
      <c r="L63" s="487"/>
      <c r="M63" s="484"/>
      <c r="N63" s="484"/>
      <c r="O63" s="484"/>
      <c r="P63" s="484"/>
      <c r="Q63" s="484"/>
      <c r="R63" s="481"/>
      <c r="S63" s="482"/>
      <c r="T63" s="482"/>
      <c r="U63" s="482"/>
      <c r="V63" s="483"/>
      <c r="W63" s="71"/>
      <c r="X63" s="4"/>
      <c r="Y63" s="5"/>
      <c r="Z63" s="389"/>
      <c r="AA63" s="390"/>
    </row>
    <row r="64" spans="1:27" ht="33.950000000000003" customHeight="1">
      <c r="A64" s="372"/>
      <c r="B64" s="391">
        <f t="shared" si="0"/>
        <v>12</v>
      </c>
      <c r="C64" s="485"/>
      <c r="D64" s="486"/>
      <c r="E64" s="486"/>
      <c r="F64" s="486"/>
      <c r="G64" s="486"/>
      <c r="H64" s="486"/>
      <c r="I64" s="486"/>
      <c r="J64" s="486"/>
      <c r="K64" s="486"/>
      <c r="L64" s="487"/>
      <c r="M64" s="484"/>
      <c r="N64" s="484"/>
      <c r="O64" s="484"/>
      <c r="P64" s="484"/>
      <c r="Q64" s="484"/>
      <c r="R64" s="481"/>
      <c r="S64" s="482"/>
      <c r="T64" s="482"/>
      <c r="U64" s="482"/>
      <c r="V64" s="483"/>
      <c r="W64" s="71"/>
      <c r="X64" s="4"/>
      <c r="Y64" s="5"/>
      <c r="Z64" s="389"/>
      <c r="AA64" s="390"/>
    </row>
    <row r="65" spans="1:27" ht="33.950000000000003" customHeight="1">
      <c r="A65" s="372"/>
      <c r="B65" s="391">
        <f t="shared" si="0"/>
        <v>13</v>
      </c>
      <c r="C65" s="485"/>
      <c r="D65" s="486"/>
      <c r="E65" s="486"/>
      <c r="F65" s="486"/>
      <c r="G65" s="486"/>
      <c r="H65" s="486"/>
      <c r="I65" s="486"/>
      <c r="J65" s="486"/>
      <c r="K65" s="486"/>
      <c r="L65" s="487"/>
      <c r="M65" s="484"/>
      <c r="N65" s="484"/>
      <c r="O65" s="484"/>
      <c r="P65" s="484"/>
      <c r="Q65" s="484"/>
      <c r="R65" s="481"/>
      <c r="S65" s="482"/>
      <c r="T65" s="482"/>
      <c r="U65" s="482"/>
      <c r="V65" s="483"/>
      <c r="W65" s="71"/>
      <c r="X65" s="4"/>
      <c r="Y65" s="5"/>
      <c r="Z65" s="389"/>
      <c r="AA65" s="390"/>
    </row>
    <row r="66" spans="1:27" ht="33.950000000000003" customHeight="1">
      <c r="A66" s="372"/>
      <c r="B66" s="391">
        <f t="shared" si="0"/>
        <v>14</v>
      </c>
      <c r="C66" s="485"/>
      <c r="D66" s="486"/>
      <c r="E66" s="486"/>
      <c r="F66" s="486"/>
      <c r="G66" s="486"/>
      <c r="H66" s="486"/>
      <c r="I66" s="486"/>
      <c r="J66" s="486"/>
      <c r="K66" s="486"/>
      <c r="L66" s="487"/>
      <c r="M66" s="484"/>
      <c r="N66" s="484"/>
      <c r="O66" s="484"/>
      <c r="P66" s="484"/>
      <c r="Q66" s="484"/>
      <c r="R66" s="481"/>
      <c r="S66" s="482"/>
      <c r="T66" s="482"/>
      <c r="U66" s="482"/>
      <c r="V66" s="483"/>
      <c r="W66" s="71"/>
      <c r="X66" s="4"/>
      <c r="Y66" s="5"/>
      <c r="Z66" s="389"/>
      <c r="AA66" s="390"/>
    </row>
    <row r="67" spans="1:27" ht="33.950000000000003" customHeight="1">
      <c r="A67" s="372"/>
      <c r="B67" s="391">
        <f t="shared" si="0"/>
        <v>15</v>
      </c>
      <c r="C67" s="485"/>
      <c r="D67" s="486"/>
      <c r="E67" s="486"/>
      <c r="F67" s="486"/>
      <c r="G67" s="486"/>
      <c r="H67" s="486"/>
      <c r="I67" s="486"/>
      <c r="J67" s="486"/>
      <c r="K67" s="486"/>
      <c r="L67" s="487"/>
      <c r="M67" s="484"/>
      <c r="N67" s="484"/>
      <c r="O67" s="484"/>
      <c r="P67" s="484"/>
      <c r="Q67" s="484"/>
      <c r="R67" s="481"/>
      <c r="S67" s="482"/>
      <c r="T67" s="482"/>
      <c r="U67" s="482"/>
      <c r="V67" s="483"/>
      <c r="W67" s="71"/>
      <c r="X67" s="4"/>
      <c r="Y67" s="5"/>
      <c r="Z67" s="389"/>
      <c r="AA67" s="390"/>
    </row>
    <row r="68" spans="1:27" ht="33.950000000000003" customHeight="1">
      <c r="A68" s="372"/>
      <c r="B68" s="391">
        <f t="shared" si="0"/>
        <v>16</v>
      </c>
      <c r="C68" s="485"/>
      <c r="D68" s="486"/>
      <c r="E68" s="486"/>
      <c r="F68" s="486"/>
      <c r="G68" s="486"/>
      <c r="H68" s="486"/>
      <c r="I68" s="486"/>
      <c r="J68" s="486"/>
      <c r="K68" s="486"/>
      <c r="L68" s="487"/>
      <c r="M68" s="484"/>
      <c r="N68" s="484"/>
      <c r="O68" s="484"/>
      <c r="P68" s="484"/>
      <c r="Q68" s="484"/>
      <c r="R68" s="481"/>
      <c r="S68" s="482"/>
      <c r="T68" s="482"/>
      <c r="U68" s="482"/>
      <c r="V68" s="483"/>
      <c r="W68" s="71"/>
      <c r="X68" s="4"/>
      <c r="Y68" s="5"/>
      <c r="Z68" s="389"/>
      <c r="AA68" s="390"/>
    </row>
    <row r="69" spans="1:27" ht="33.950000000000003" customHeight="1">
      <c r="A69" s="372"/>
      <c r="B69" s="391">
        <f t="shared" si="0"/>
        <v>17</v>
      </c>
      <c r="C69" s="485"/>
      <c r="D69" s="486"/>
      <c r="E69" s="486"/>
      <c r="F69" s="486"/>
      <c r="G69" s="486"/>
      <c r="H69" s="486"/>
      <c r="I69" s="486"/>
      <c r="J69" s="486"/>
      <c r="K69" s="486"/>
      <c r="L69" s="487"/>
      <c r="M69" s="484"/>
      <c r="N69" s="484"/>
      <c r="O69" s="484"/>
      <c r="P69" s="484"/>
      <c r="Q69" s="484"/>
      <c r="R69" s="481"/>
      <c r="S69" s="482"/>
      <c r="T69" s="482"/>
      <c r="U69" s="482"/>
      <c r="V69" s="483"/>
      <c r="W69" s="71"/>
      <c r="X69" s="4"/>
      <c r="Y69" s="5"/>
      <c r="Z69" s="389"/>
      <c r="AA69" s="390"/>
    </row>
    <row r="70" spans="1:27" ht="33.950000000000003" customHeight="1">
      <c r="A70" s="372"/>
      <c r="B70" s="391">
        <f t="shared" si="0"/>
        <v>18</v>
      </c>
      <c r="C70" s="485"/>
      <c r="D70" s="486"/>
      <c r="E70" s="486"/>
      <c r="F70" s="486"/>
      <c r="G70" s="486"/>
      <c r="H70" s="486"/>
      <c r="I70" s="486"/>
      <c r="J70" s="486"/>
      <c r="K70" s="486"/>
      <c r="L70" s="487"/>
      <c r="M70" s="484"/>
      <c r="N70" s="484"/>
      <c r="O70" s="484"/>
      <c r="P70" s="484"/>
      <c r="Q70" s="484"/>
      <c r="R70" s="481"/>
      <c r="S70" s="482"/>
      <c r="T70" s="482"/>
      <c r="U70" s="482"/>
      <c r="V70" s="483"/>
      <c r="W70" s="71"/>
      <c r="X70" s="4"/>
      <c r="Y70" s="5"/>
      <c r="Z70" s="389"/>
      <c r="AA70" s="390"/>
    </row>
    <row r="71" spans="1:27" ht="33.950000000000003" customHeight="1">
      <c r="A71" s="372"/>
      <c r="B71" s="391">
        <f t="shared" si="0"/>
        <v>19</v>
      </c>
      <c r="C71" s="485"/>
      <c r="D71" s="486"/>
      <c r="E71" s="486"/>
      <c r="F71" s="486"/>
      <c r="G71" s="486"/>
      <c r="H71" s="486"/>
      <c r="I71" s="486"/>
      <c r="J71" s="486"/>
      <c r="K71" s="486"/>
      <c r="L71" s="487"/>
      <c r="M71" s="484"/>
      <c r="N71" s="484"/>
      <c r="O71" s="484"/>
      <c r="P71" s="484"/>
      <c r="Q71" s="484"/>
      <c r="R71" s="481"/>
      <c r="S71" s="482"/>
      <c r="T71" s="482"/>
      <c r="U71" s="482"/>
      <c r="V71" s="483"/>
      <c r="W71" s="71"/>
      <c r="X71" s="4"/>
      <c r="Y71" s="5"/>
      <c r="Z71" s="389"/>
      <c r="AA71" s="390"/>
    </row>
    <row r="72" spans="1:27" ht="33.950000000000003" customHeight="1">
      <c r="A72" s="372"/>
      <c r="B72" s="391">
        <f t="shared" si="0"/>
        <v>20</v>
      </c>
      <c r="C72" s="485"/>
      <c r="D72" s="486"/>
      <c r="E72" s="486"/>
      <c r="F72" s="486"/>
      <c r="G72" s="486"/>
      <c r="H72" s="486"/>
      <c r="I72" s="486"/>
      <c r="J72" s="486"/>
      <c r="K72" s="486"/>
      <c r="L72" s="487"/>
      <c r="M72" s="484"/>
      <c r="N72" s="484"/>
      <c r="O72" s="484"/>
      <c r="P72" s="484"/>
      <c r="Q72" s="484"/>
      <c r="R72" s="481"/>
      <c r="S72" s="482"/>
      <c r="T72" s="482"/>
      <c r="U72" s="482"/>
      <c r="V72" s="483"/>
      <c r="W72" s="71"/>
      <c r="X72" s="4"/>
      <c r="Y72" s="5"/>
      <c r="Z72" s="389"/>
      <c r="AA72" s="390"/>
    </row>
    <row r="73" spans="1:27" ht="33.950000000000003" customHeight="1">
      <c r="A73" s="372"/>
      <c r="B73" s="391">
        <f t="shared" si="0"/>
        <v>21</v>
      </c>
      <c r="C73" s="485"/>
      <c r="D73" s="486"/>
      <c r="E73" s="486"/>
      <c r="F73" s="486"/>
      <c r="G73" s="486"/>
      <c r="H73" s="486"/>
      <c r="I73" s="486"/>
      <c r="J73" s="486"/>
      <c r="K73" s="486"/>
      <c r="L73" s="487"/>
      <c r="M73" s="484"/>
      <c r="N73" s="484"/>
      <c r="O73" s="484"/>
      <c r="P73" s="484"/>
      <c r="Q73" s="484"/>
      <c r="R73" s="481"/>
      <c r="S73" s="482"/>
      <c r="T73" s="482"/>
      <c r="U73" s="482"/>
      <c r="V73" s="483"/>
      <c r="W73" s="71"/>
      <c r="X73" s="4"/>
      <c r="Y73" s="5"/>
      <c r="Z73" s="389"/>
      <c r="AA73" s="390"/>
    </row>
    <row r="74" spans="1:27" ht="33.950000000000003" customHeight="1">
      <c r="A74" s="372"/>
      <c r="B74" s="391">
        <f t="shared" si="0"/>
        <v>22</v>
      </c>
      <c r="C74" s="485"/>
      <c r="D74" s="486"/>
      <c r="E74" s="486"/>
      <c r="F74" s="486"/>
      <c r="G74" s="486"/>
      <c r="H74" s="486"/>
      <c r="I74" s="486"/>
      <c r="J74" s="486"/>
      <c r="K74" s="486"/>
      <c r="L74" s="487"/>
      <c r="M74" s="484"/>
      <c r="N74" s="484"/>
      <c r="O74" s="484"/>
      <c r="P74" s="484"/>
      <c r="Q74" s="484"/>
      <c r="R74" s="481"/>
      <c r="S74" s="482"/>
      <c r="T74" s="482"/>
      <c r="U74" s="482"/>
      <c r="V74" s="483"/>
      <c r="W74" s="71"/>
      <c r="X74" s="4"/>
      <c r="Y74" s="5"/>
      <c r="Z74" s="389"/>
      <c r="AA74" s="390"/>
    </row>
    <row r="75" spans="1:27" ht="33.950000000000003" customHeight="1">
      <c r="A75" s="372"/>
      <c r="B75" s="391">
        <f t="shared" si="0"/>
        <v>23</v>
      </c>
      <c r="C75" s="485"/>
      <c r="D75" s="486"/>
      <c r="E75" s="486"/>
      <c r="F75" s="486"/>
      <c r="G75" s="486"/>
      <c r="H75" s="486"/>
      <c r="I75" s="486"/>
      <c r="J75" s="486"/>
      <c r="K75" s="486"/>
      <c r="L75" s="487"/>
      <c r="M75" s="484"/>
      <c r="N75" s="484"/>
      <c r="O75" s="484"/>
      <c r="P75" s="484"/>
      <c r="Q75" s="484"/>
      <c r="R75" s="481"/>
      <c r="S75" s="482"/>
      <c r="T75" s="482"/>
      <c r="U75" s="482"/>
      <c r="V75" s="483"/>
      <c r="W75" s="71"/>
      <c r="X75" s="4"/>
      <c r="Y75" s="5"/>
      <c r="Z75" s="389"/>
      <c r="AA75" s="390"/>
    </row>
    <row r="76" spans="1:27" ht="33.950000000000003" customHeight="1">
      <c r="A76" s="372"/>
      <c r="B76" s="391">
        <f t="shared" si="0"/>
        <v>24</v>
      </c>
      <c r="C76" s="485"/>
      <c r="D76" s="486"/>
      <c r="E76" s="486"/>
      <c r="F76" s="486"/>
      <c r="G76" s="486"/>
      <c r="H76" s="486"/>
      <c r="I76" s="486"/>
      <c r="J76" s="486"/>
      <c r="K76" s="486"/>
      <c r="L76" s="487"/>
      <c r="M76" s="484"/>
      <c r="N76" s="484"/>
      <c r="O76" s="484"/>
      <c r="P76" s="484"/>
      <c r="Q76" s="484"/>
      <c r="R76" s="481"/>
      <c r="S76" s="482"/>
      <c r="T76" s="482"/>
      <c r="U76" s="482"/>
      <c r="V76" s="483"/>
      <c r="W76" s="71"/>
      <c r="X76" s="4"/>
      <c r="Y76" s="5"/>
      <c r="Z76" s="389"/>
      <c r="AA76" s="390"/>
    </row>
    <row r="77" spans="1:27" ht="33.950000000000003" customHeight="1">
      <c r="A77" s="372"/>
      <c r="B77" s="391">
        <f t="shared" si="0"/>
        <v>25</v>
      </c>
      <c r="C77" s="485"/>
      <c r="D77" s="486"/>
      <c r="E77" s="486"/>
      <c r="F77" s="486"/>
      <c r="G77" s="486"/>
      <c r="H77" s="486"/>
      <c r="I77" s="486"/>
      <c r="J77" s="486"/>
      <c r="K77" s="486"/>
      <c r="L77" s="487"/>
      <c r="M77" s="484"/>
      <c r="N77" s="484"/>
      <c r="O77" s="484"/>
      <c r="P77" s="484"/>
      <c r="Q77" s="484"/>
      <c r="R77" s="481"/>
      <c r="S77" s="482"/>
      <c r="T77" s="482"/>
      <c r="U77" s="482"/>
      <c r="V77" s="483"/>
      <c r="W77" s="71"/>
      <c r="X77" s="4"/>
      <c r="Y77" s="5"/>
      <c r="Z77" s="389"/>
      <c r="AA77" s="390"/>
    </row>
    <row r="78" spans="1:27" ht="33.950000000000003" customHeight="1">
      <c r="A78" s="372"/>
      <c r="B78" s="391">
        <f t="shared" si="0"/>
        <v>26</v>
      </c>
      <c r="C78" s="485"/>
      <c r="D78" s="486"/>
      <c r="E78" s="486"/>
      <c r="F78" s="486"/>
      <c r="G78" s="486"/>
      <c r="H78" s="486"/>
      <c r="I78" s="486"/>
      <c r="J78" s="486"/>
      <c r="K78" s="486"/>
      <c r="L78" s="487"/>
      <c r="M78" s="484"/>
      <c r="N78" s="484"/>
      <c r="O78" s="484"/>
      <c r="P78" s="484"/>
      <c r="Q78" s="484"/>
      <c r="R78" s="481"/>
      <c r="S78" s="482"/>
      <c r="T78" s="482"/>
      <c r="U78" s="482"/>
      <c r="V78" s="483"/>
      <c r="W78" s="71"/>
      <c r="X78" s="4"/>
      <c r="Y78" s="5"/>
      <c r="Z78" s="389"/>
      <c r="AA78" s="390"/>
    </row>
    <row r="79" spans="1:27" ht="33.950000000000003" customHeight="1">
      <c r="A79" s="372"/>
      <c r="B79" s="391">
        <f t="shared" si="0"/>
        <v>27</v>
      </c>
      <c r="C79" s="485"/>
      <c r="D79" s="486"/>
      <c r="E79" s="486"/>
      <c r="F79" s="486"/>
      <c r="G79" s="486"/>
      <c r="H79" s="486"/>
      <c r="I79" s="486"/>
      <c r="J79" s="486"/>
      <c r="K79" s="486"/>
      <c r="L79" s="487"/>
      <c r="M79" s="484"/>
      <c r="N79" s="484"/>
      <c r="O79" s="484"/>
      <c r="P79" s="484"/>
      <c r="Q79" s="484"/>
      <c r="R79" s="481"/>
      <c r="S79" s="482"/>
      <c r="T79" s="482"/>
      <c r="U79" s="482"/>
      <c r="V79" s="483"/>
      <c r="W79" s="71"/>
      <c r="X79" s="4"/>
      <c r="Y79" s="5"/>
      <c r="Z79" s="389"/>
      <c r="AA79" s="390"/>
    </row>
    <row r="80" spans="1:27" ht="33.950000000000003" customHeight="1">
      <c r="A80" s="372"/>
      <c r="B80" s="391">
        <f t="shared" si="0"/>
        <v>28</v>
      </c>
      <c r="C80" s="485"/>
      <c r="D80" s="486"/>
      <c r="E80" s="486"/>
      <c r="F80" s="486"/>
      <c r="G80" s="486"/>
      <c r="H80" s="486"/>
      <c r="I80" s="486"/>
      <c r="J80" s="486"/>
      <c r="K80" s="486"/>
      <c r="L80" s="487"/>
      <c r="M80" s="484"/>
      <c r="N80" s="484"/>
      <c r="O80" s="484"/>
      <c r="P80" s="484"/>
      <c r="Q80" s="484"/>
      <c r="R80" s="481"/>
      <c r="S80" s="482"/>
      <c r="T80" s="482"/>
      <c r="U80" s="482"/>
      <c r="V80" s="483"/>
      <c r="W80" s="71"/>
      <c r="X80" s="4"/>
      <c r="Y80" s="5"/>
      <c r="Z80" s="389"/>
      <c r="AA80" s="390"/>
    </row>
    <row r="81" spans="1:27" ht="33.950000000000003" customHeight="1">
      <c r="A81" s="372"/>
      <c r="B81" s="391">
        <f t="shared" si="0"/>
        <v>29</v>
      </c>
      <c r="C81" s="485"/>
      <c r="D81" s="486"/>
      <c r="E81" s="486"/>
      <c r="F81" s="486"/>
      <c r="G81" s="486"/>
      <c r="H81" s="486"/>
      <c r="I81" s="486"/>
      <c r="J81" s="486"/>
      <c r="K81" s="486"/>
      <c r="L81" s="487"/>
      <c r="M81" s="484"/>
      <c r="N81" s="484"/>
      <c r="O81" s="484"/>
      <c r="P81" s="484"/>
      <c r="Q81" s="484"/>
      <c r="R81" s="481"/>
      <c r="S81" s="482"/>
      <c r="T81" s="482"/>
      <c r="U81" s="482"/>
      <c r="V81" s="483"/>
      <c r="W81" s="71"/>
      <c r="X81" s="4"/>
      <c r="Y81" s="5"/>
      <c r="Z81" s="389"/>
      <c r="AA81" s="390"/>
    </row>
    <row r="82" spans="1:27" ht="33.950000000000003" customHeight="1">
      <c r="A82" s="372"/>
      <c r="B82" s="391">
        <f t="shared" si="0"/>
        <v>30</v>
      </c>
      <c r="C82" s="485"/>
      <c r="D82" s="486"/>
      <c r="E82" s="486"/>
      <c r="F82" s="486"/>
      <c r="G82" s="486"/>
      <c r="H82" s="486"/>
      <c r="I82" s="486"/>
      <c r="J82" s="486"/>
      <c r="K82" s="486"/>
      <c r="L82" s="487"/>
      <c r="M82" s="484"/>
      <c r="N82" s="484"/>
      <c r="O82" s="484"/>
      <c r="P82" s="484"/>
      <c r="Q82" s="484"/>
      <c r="R82" s="481"/>
      <c r="S82" s="482"/>
      <c r="T82" s="482"/>
      <c r="U82" s="482"/>
      <c r="V82" s="483"/>
      <c r="W82" s="71"/>
      <c r="X82" s="4"/>
      <c r="Y82" s="5"/>
      <c r="Z82" s="389"/>
      <c r="AA82" s="390"/>
    </row>
    <row r="83" spans="1:27" ht="33.950000000000003" customHeight="1">
      <c r="A83" s="372"/>
      <c r="B83" s="391">
        <f t="shared" si="0"/>
        <v>31</v>
      </c>
      <c r="C83" s="485"/>
      <c r="D83" s="486"/>
      <c r="E83" s="486"/>
      <c r="F83" s="486"/>
      <c r="G83" s="486"/>
      <c r="H83" s="486"/>
      <c r="I83" s="486"/>
      <c r="J83" s="486"/>
      <c r="K83" s="486"/>
      <c r="L83" s="487"/>
      <c r="M83" s="484"/>
      <c r="N83" s="484"/>
      <c r="O83" s="484"/>
      <c r="P83" s="484"/>
      <c r="Q83" s="484"/>
      <c r="R83" s="481"/>
      <c r="S83" s="482"/>
      <c r="T83" s="482"/>
      <c r="U83" s="482"/>
      <c r="V83" s="483"/>
      <c r="W83" s="71"/>
      <c r="X83" s="4"/>
      <c r="Y83" s="5"/>
      <c r="Z83" s="389"/>
      <c r="AA83" s="390"/>
    </row>
    <row r="84" spans="1:27" ht="33.950000000000003" customHeight="1">
      <c r="A84" s="372"/>
      <c r="B84" s="391">
        <f t="shared" si="0"/>
        <v>32</v>
      </c>
      <c r="C84" s="485"/>
      <c r="D84" s="486"/>
      <c r="E84" s="486"/>
      <c r="F84" s="486"/>
      <c r="G84" s="486"/>
      <c r="H84" s="486"/>
      <c r="I84" s="486"/>
      <c r="J84" s="486"/>
      <c r="K84" s="486"/>
      <c r="L84" s="487"/>
      <c r="M84" s="484"/>
      <c r="N84" s="484"/>
      <c r="O84" s="484"/>
      <c r="P84" s="484"/>
      <c r="Q84" s="484"/>
      <c r="R84" s="481"/>
      <c r="S84" s="482"/>
      <c r="T84" s="482"/>
      <c r="U84" s="482"/>
      <c r="V84" s="483"/>
      <c r="W84" s="71"/>
      <c r="X84" s="4"/>
      <c r="Y84" s="5"/>
      <c r="Z84" s="389"/>
      <c r="AA84" s="390"/>
    </row>
    <row r="85" spans="1:27" ht="33.950000000000003" customHeight="1">
      <c r="A85" s="372"/>
      <c r="B85" s="391">
        <f t="shared" si="0"/>
        <v>33</v>
      </c>
      <c r="C85" s="485"/>
      <c r="D85" s="486"/>
      <c r="E85" s="486"/>
      <c r="F85" s="486"/>
      <c r="G85" s="486"/>
      <c r="H85" s="486"/>
      <c r="I85" s="486"/>
      <c r="J85" s="486"/>
      <c r="K85" s="486"/>
      <c r="L85" s="487"/>
      <c r="M85" s="484"/>
      <c r="N85" s="484"/>
      <c r="O85" s="484"/>
      <c r="P85" s="484"/>
      <c r="Q85" s="484"/>
      <c r="R85" s="481"/>
      <c r="S85" s="482"/>
      <c r="T85" s="482"/>
      <c r="U85" s="482"/>
      <c r="V85" s="483"/>
      <c r="W85" s="71"/>
      <c r="X85" s="4"/>
      <c r="Y85" s="5"/>
      <c r="Z85" s="389"/>
      <c r="AA85" s="390"/>
    </row>
    <row r="86" spans="1:27" ht="33.950000000000003" customHeight="1">
      <c r="A86" s="372"/>
      <c r="B86" s="391">
        <f t="shared" si="0"/>
        <v>34</v>
      </c>
      <c r="C86" s="485"/>
      <c r="D86" s="486"/>
      <c r="E86" s="486"/>
      <c r="F86" s="486"/>
      <c r="G86" s="486"/>
      <c r="H86" s="486"/>
      <c r="I86" s="486"/>
      <c r="J86" s="486"/>
      <c r="K86" s="486"/>
      <c r="L86" s="487"/>
      <c r="M86" s="484"/>
      <c r="N86" s="484"/>
      <c r="O86" s="484"/>
      <c r="P86" s="484"/>
      <c r="Q86" s="484"/>
      <c r="R86" s="481"/>
      <c r="S86" s="482"/>
      <c r="T86" s="482"/>
      <c r="U86" s="482"/>
      <c r="V86" s="483"/>
      <c r="W86" s="71"/>
      <c r="X86" s="4"/>
      <c r="Y86" s="5"/>
      <c r="Z86" s="389"/>
      <c r="AA86" s="390"/>
    </row>
    <row r="87" spans="1:27" ht="33.950000000000003" customHeight="1">
      <c r="A87" s="372"/>
      <c r="B87" s="391">
        <f t="shared" si="0"/>
        <v>35</v>
      </c>
      <c r="C87" s="485"/>
      <c r="D87" s="486"/>
      <c r="E87" s="486"/>
      <c r="F87" s="486"/>
      <c r="G87" s="486"/>
      <c r="H87" s="486"/>
      <c r="I87" s="486"/>
      <c r="J87" s="486"/>
      <c r="K87" s="486"/>
      <c r="L87" s="487"/>
      <c r="M87" s="484"/>
      <c r="N87" s="484"/>
      <c r="O87" s="484"/>
      <c r="P87" s="484"/>
      <c r="Q87" s="484"/>
      <c r="R87" s="481"/>
      <c r="S87" s="482"/>
      <c r="T87" s="482"/>
      <c r="U87" s="482"/>
      <c r="V87" s="483"/>
      <c r="W87" s="71"/>
      <c r="X87" s="4"/>
      <c r="Y87" s="5"/>
      <c r="Z87" s="389"/>
      <c r="AA87" s="390"/>
    </row>
    <row r="88" spans="1:27" ht="33.950000000000003" customHeight="1">
      <c r="A88" s="372"/>
      <c r="B88" s="391">
        <f t="shared" si="0"/>
        <v>36</v>
      </c>
      <c r="C88" s="485"/>
      <c r="D88" s="486"/>
      <c r="E88" s="486"/>
      <c r="F88" s="486"/>
      <c r="G88" s="486"/>
      <c r="H88" s="486"/>
      <c r="I88" s="486"/>
      <c r="J88" s="486"/>
      <c r="K88" s="486"/>
      <c r="L88" s="487"/>
      <c r="M88" s="484"/>
      <c r="N88" s="484"/>
      <c r="O88" s="484"/>
      <c r="P88" s="484"/>
      <c r="Q88" s="484"/>
      <c r="R88" s="481"/>
      <c r="S88" s="482"/>
      <c r="T88" s="482"/>
      <c r="U88" s="482"/>
      <c r="V88" s="483"/>
      <c r="W88" s="71"/>
      <c r="X88" s="4"/>
      <c r="Y88" s="5"/>
      <c r="Z88" s="389"/>
      <c r="AA88" s="390"/>
    </row>
    <row r="89" spans="1:27" ht="33.950000000000003" customHeight="1">
      <c r="A89" s="372"/>
      <c r="B89" s="391">
        <f t="shared" si="0"/>
        <v>37</v>
      </c>
      <c r="C89" s="485"/>
      <c r="D89" s="486"/>
      <c r="E89" s="486"/>
      <c r="F89" s="486"/>
      <c r="G89" s="486"/>
      <c r="H89" s="486"/>
      <c r="I89" s="486"/>
      <c r="J89" s="486"/>
      <c r="K89" s="486"/>
      <c r="L89" s="487"/>
      <c r="M89" s="484"/>
      <c r="N89" s="484"/>
      <c r="O89" s="484"/>
      <c r="P89" s="484"/>
      <c r="Q89" s="484"/>
      <c r="R89" s="481"/>
      <c r="S89" s="482"/>
      <c r="T89" s="482"/>
      <c r="U89" s="482"/>
      <c r="V89" s="483"/>
      <c r="W89" s="71"/>
      <c r="X89" s="4"/>
      <c r="Y89" s="5"/>
      <c r="Z89" s="389"/>
      <c r="AA89" s="390"/>
    </row>
    <row r="90" spans="1:27" ht="33.950000000000003" customHeight="1">
      <c r="A90" s="372"/>
      <c r="B90" s="391">
        <f t="shared" si="0"/>
        <v>38</v>
      </c>
      <c r="C90" s="485"/>
      <c r="D90" s="486"/>
      <c r="E90" s="486"/>
      <c r="F90" s="486"/>
      <c r="G90" s="486"/>
      <c r="H90" s="486"/>
      <c r="I90" s="486"/>
      <c r="J90" s="486"/>
      <c r="K90" s="486"/>
      <c r="L90" s="487"/>
      <c r="M90" s="484"/>
      <c r="N90" s="484"/>
      <c r="O90" s="484"/>
      <c r="P90" s="484"/>
      <c r="Q90" s="484"/>
      <c r="R90" s="481"/>
      <c r="S90" s="482"/>
      <c r="T90" s="482"/>
      <c r="U90" s="482"/>
      <c r="V90" s="483"/>
      <c r="W90" s="71"/>
      <c r="X90" s="4"/>
      <c r="Y90" s="5"/>
      <c r="Z90" s="389"/>
      <c r="AA90" s="390"/>
    </row>
    <row r="91" spans="1:27" ht="33.950000000000003" customHeight="1">
      <c r="A91" s="372"/>
      <c r="B91" s="391">
        <f t="shared" si="0"/>
        <v>39</v>
      </c>
      <c r="C91" s="485"/>
      <c r="D91" s="486"/>
      <c r="E91" s="486"/>
      <c r="F91" s="486"/>
      <c r="G91" s="486"/>
      <c r="H91" s="486"/>
      <c r="I91" s="486"/>
      <c r="J91" s="486"/>
      <c r="K91" s="486"/>
      <c r="L91" s="487"/>
      <c r="M91" s="484"/>
      <c r="N91" s="484"/>
      <c r="O91" s="484"/>
      <c r="P91" s="484"/>
      <c r="Q91" s="484"/>
      <c r="R91" s="481"/>
      <c r="S91" s="482"/>
      <c r="T91" s="482"/>
      <c r="U91" s="482"/>
      <c r="V91" s="483"/>
      <c r="W91" s="71"/>
      <c r="X91" s="4"/>
      <c r="Y91" s="5"/>
      <c r="Z91" s="389"/>
      <c r="AA91" s="390"/>
    </row>
    <row r="92" spans="1:27" ht="33.950000000000003" customHeight="1">
      <c r="A92" s="372"/>
      <c r="B92" s="391">
        <f t="shared" si="0"/>
        <v>40</v>
      </c>
      <c r="C92" s="485"/>
      <c r="D92" s="486"/>
      <c r="E92" s="486"/>
      <c r="F92" s="486"/>
      <c r="G92" s="486"/>
      <c r="H92" s="486"/>
      <c r="I92" s="486"/>
      <c r="J92" s="486"/>
      <c r="K92" s="486"/>
      <c r="L92" s="487"/>
      <c r="M92" s="484"/>
      <c r="N92" s="484"/>
      <c r="O92" s="484"/>
      <c r="P92" s="484"/>
      <c r="Q92" s="484"/>
      <c r="R92" s="481"/>
      <c r="S92" s="482"/>
      <c r="T92" s="482"/>
      <c r="U92" s="482"/>
      <c r="V92" s="483"/>
      <c r="W92" s="71"/>
      <c r="X92" s="4"/>
      <c r="Y92" s="5"/>
      <c r="Z92" s="389"/>
      <c r="AA92" s="390"/>
    </row>
    <row r="93" spans="1:27" ht="33.950000000000003" customHeight="1">
      <c r="A93" s="372"/>
      <c r="B93" s="391">
        <f t="shared" si="0"/>
        <v>41</v>
      </c>
      <c r="C93" s="485"/>
      <c r="D93" s="486"/>
      <c r="E93" s="486"/>
      <c r="F93" s="486"/>
      <c r="G93" s="486"/>
      <c r="H93" s="486"/>
      <c r="I93" s="486"/>
      <c r="J93" s="486"/>
      <c r="K93" s="486"/>
      <c r="L93" s="487"/>
      <c r="M93" s="484"/>
      <c r="N93" s="484"/>
      <c r="O93" s="484"/>
      <c r="P93" s="484"/>
      <c r="Q93" s="484"/>
      <c r="R93" s="481"/>
      <c r="S93" s="482"/>
      <c r="T93" s="482"/>
      <c r="U93" s="482"/>
      <c r="V93" s="483"/>
      <c r="W93" s="71"/>
      <c r="X93" s="4"/>
      <c r="Y93" s="5"/>
      <c r="Z93" s="389"/>
      <c r="AA93" s="390"/>
    </row>
    <row r="94" spans="1:27" ht="33.950000000000003" customHeight="1">
      <c r="A94" s="372"/>
      <c r="B94" s="391">
        <f t="shared" si="0"/>
        <v>42</v>
      </c>
      <c r="C94" s="485"/>
      <c r="D94" s="486"/>
      <c r="E94" s="486"/>
      <c r="F94" s="486"/>
      <c r="G94" s="486"/>
      <c r="H94" s="486"/>
      <c r="I94" s="486"/>
      <c r="J94" s="486"/>
      <c r="K94" s="486"/>
      <c r="L94" s="487"/>
      <c r="M94" s="484"/>
      <c r="N94" s="484"/>
      <c r="O94" s="484"/>
      <c r="P94" s="484"/>
      <c r="Q94" s="484"/>
      <c r="R94" s="481"/>
      <c r="S94" s="482"/>
      <c r="T94" s="482"/>
      <c r="U94" s="482"/>
      <c r="V94" s="483"/>
      <c r="W94" s="71"/>
      <c r="X94" s="4"/>
      <c r="Y94" s="5"/>
      <c r="Z94" s="389"/>
      <c r="AA94" s="390"/>
    </row>
    <row r="95" spans="1:27" ht="33.950000000000003" customHeight="1">
      <c r="A95" s="372"/>
      <c r="B95" s="391">
        <f t="shared" si="0"/>
        <v>43</v>
      </c>
      <c r="C95" s="485"/>
      <c r="D95" s="486"/>
      <c r="E95" s="486"/>
      <c r="F95" s="486"/>
      <c r="G95" s="486"/>
      <c r="H95" s="486"/>
      <c r="I95" s="486"/>
      <c r="J95" s="486"/>
      <c r="K95" s="486"/>
      <c r="L95" s="487"/>
      <c r="M95" s="484"/>
      <c r="N95" s="484"/>
      <c r="O95" s="484"/>
      <c r="P95" s="484"/>
      <c r="Q95" s="484"/>
      <c r="R95" s="481"/>
      <c r="S95" s="482"/>
      <c r="T95" s="482"/>
      <c r="U95" s="482"/>
      <c r="V95" s="483"/>
      <c r="W95" s="71"/>
      <c r="X95" s="4"/>
      <c r="Y95" s="5"/>
      <c r="Z95" s="389"/>
      <c r="AA95" s="390"/>
    </row>
    <row r="96" spans="1:27" ht="33.950000000000003" customHeight="1">
      <c r="A96" s="372"/>
      <c r="B96" s="391">
        <f t="shared" si="0"/>
        <v>44</v>
      </c>
      <c r="C96" s="485"/>
      <c r="D96" s="486"/>
      <c r="E96" s="486"/>
      <c r="F96" s="486"/>
      <c r="G96" s="486"/>
      <c r="H96" s="486"/>
      <c r="I96" s="486"/>
      <c r="J96" s="486"/>
      <c r="K96" s="486"/>
      <c r="L96" s="487"/>
      <c r="M96" s="484"/>
      <c r="N96" s="484"/>
      <c r="O96" s="484"/>
      <c r="P96" s="484"/>
      <c r="Q96" s="484"/>
      <c r="R96" s="481"/>
      <c r="S96" s="482"/>
      <c r="T96" s="482"/>
      <c r="U96" s="482"/>
      <c r="V96" s="483"/>
      <c r="W96" s="71"/>
      <c r="X96" s="4"/>
      <c r="Y96" s="5"/>
      <c r="Z96" s="389"/>
      <c r="AA96" s="390"/>
    </row>
    <row r="97" spans="1:27" ht="33.950000000000003" customHeight="1">
      <c r="A97" s="372"/>
      <c r="B97" s="391">
        <f t="shared" si="0"/>
        <v>45</v>
      </c>
      <c r="C97" s="485"/>
      <c r="D97" s="486"/>
      <c r="E97" s="486"/>
      <c r="F97" s="486"/>
      <c r="G97" s="486"/>
      <c r="H97" s="486"/>
      <c r="I97" s="486"/>
      <c r="J97" s="486"/>
      <c r="K97" s="486"/>
      <c r="L97" s="487"/>
      <c r="M97" s="484"/>
      <c r="N97" s="484"/>
      <c r="O97" s="484"/>
      <c r="P97" s="484"/>
      <c r="Q97" s="484"/>
      <c r="R97" s="481"/>
      <c r="S97" s="482"/>
      <c r="T97" s="482"/>
      <c r="U97" s="482"/>
      <c r="V97" s="483"/>
      <c r="W97" s="71"/>
      <c r="X97" s="4"/>
      <c r="Y97" s="5"/>
      <c r="Z97" s="389"/>
      <c r="AA97" s="390"/>
    </row>
    <row r="98" spans="1:27" ht="33.950000000000003" customHeight="1">
      <c r="A98" s="372"/>
      <c r="B98" s="391">
        <f t="shared" si="0"/>
        <v>46</v>
      </c>
      <c r="C98" s="485"/>
      <c r="D98" s="486"/>
      <c r="E98" s="486"/>
      <c r="F98" s="486"/>
      <c r="G98" s="486"/>
      <c r="H98" s="486"/>
      <c r="I98" s="486"/>
      <c r="J98" s="486"/>
      <c r="K98" s="486"/>
      <c r="L98" s="487"/>
      <c r="M98" s="484"/>
      <c r="N98" s="484"/>
      <c r="O98" s="484"/>
      <c r="P98" s="484"/>
      <c r="Q98" s="484"/>
      <c r="R98" s="481"/>
      <c r="S98" s="482"/>
      <c r="T98" s="482"/>
      <c r="U98" s="482"/>
      <c r="V98" s="483"/>
      <c r="W98" s="71"/>
      <c r="X98" s="4"/>
      <c r="Y98" s="5"/>
      <c r="Z98" s="389"/>
      <c r="AA98" s="390"/>
    </row>
    <row r="99" spans="1:27" ht="33.950000000000003" customHeight="1">
      <c r="A99" s="372"/>
      <c r="B99" s="391">
        <f t="shared" si="0"/>
        <v>47</v>
      </c>
      <c r="C99" s="485"/>
      <c r="D99" s="486"/>
      <c r="E99" s="486"/>
      <c r="F99" s="486"/>
      <c r="G99" s="486"/>
      <c r="H99" s="486"/>
      <c r="I99" s="486"/>
      <c r="J99" s="486"/>
      <c r="K99" s="486"/>
      <c r="L99" s="487"/>
      <c r="M99" s="484"/>
      <c r="N99" s="484"/>
      <c r="O99" s="484"/>
      <c r="P99" s="484"/>
      <c r="Q99" s="484"/>
      <c r="R99" s="481"/>
      <c r="S99" s="482"/>
      <c r="T99" s="482"/>
      <c r="U99" s="482"/>
      <c r="V99" s="483"/>
      <c r="W99" s="71"/>
      <c r="X99" s="4"/>
      <c r="Y99" s="5"/>
      <c r="Z99" s="389"/>
      <c r="AA99" s="390"/>
    </row>
    <row r="100" spans="1:27" ht="33.950000000000003" customHeight="1">
      <c r="A100" s="372"/>
      <c r="B100" s="391">
        <f t="shared" si="0"/>
        <v>48</v>
      </c>
      <c r="C100" s="485"/>
      <c r="D100" s="486"/>
      <c r="E100" s="486"/>
      <c r="F100" s="486"/>
      <c r="G100" s="486"/>
      <c r="H100" s="486"/>
      <c r="I100" s="486"/>
      <c r="J100" s="486"/>
      <c r="K100" s="486"/>
      <c r="L100" s="487"/>
      <c r="M100" s="484"/>
      <c r="N100" s="484"/>
      <c r="O100" s="484"/>
      <c r="P100" s="484"/>
      <c r="Q100" s="484"/>
      <c r="R100" s="481"/>
      <c r="S100" s="482"/>
      <c r="T100" s="482"/>
      <c r="U100" s="482"/>
      <c r="V100" s="483"/>
      <c r="W100" s="71"/>
      <c r="X100" s="4"/>
      <c r="Y100" s="5"/>
      <c r="Z100" s="389"/>
      <c r="AA100" s="390"/>
    </row>
    <row r="101" spans="1:27" ht="33.950000000000003" customHeight="1">
      <c r="A101" s="372"/>
      <c r="B101" s="391">
        <f t="shared" si="0"/>
        <v>49</v>
      </c>
      <c r="C101" s="485"/>
      <c r="D101" s="486"/>
      <c r="E101" s="486"/>
      <c r="F101" s="486"/>
      <c r="G101" s="486"/>
      <c r="H101" s="486"/>
      <c r="I101" s="486"/>
      <c r="J101" s="486"/>
      <c r="K101" s="486"/>
      <c r="L101" s="487"/>
      <c r="M101" s="484"/>
      <c r="N101" s="484"/>
      <c r="O101" s="484"/>
      <c r="P101" s="484"/>
      <c r="Q101" s="484"/>
      <c r="R101" s="481"/>
      <c r="S101" s="482"/>
      <c r="T101" s="482"/>
      <c r="U101" s="482"/>
      <c r="V101" s="483"/>
      <c r="W101" s="71"/>
      <c r="X101" s="4"/>
      <c r="Y101" s="5"/>
      <c r="Z101" s="389"/>
      <c r="AA101" s="390"/>
    </row>
    <row r="102" spans="1:27" ht="33.950000000000003" customHeight="1">
      <c r="A102" s="372"/>
      <c r="B102" s="391">
        <f t="shared" si="0"/>
        <v>50</v>
      </c>
      <c r="C102" s="485"/>
      <c r="D102" s="486"/>
      <c r="E102" s="486"/>
      <c r="F102" s="486"/>
      <c r="G102" s="486"/>
      <c r="H102" s="486"/>
      <c r="I102" s="486"/>
      <c r="J102" s="486"/>
      <c r="K102" s="486"/>
      <c r="L102" s="487"/>
      <c r="M102" s="484"/>
      <c r="N102" s="484"/>
      <c r="O102" s="484"/>
      <c r="P102" s="484"/>
      <c r="Q102" s="484"/>
      <c r="R102" s="481"/>
      <c r="S102" s="482"/>
      <c r="T102" s="482"/>
      <c r="U102" s="482"/>
      <c r="V102" s="483"/>
      <c r="W102" s="71"/>
      <c r="X102" s="4"/>
      <c r="Y102" s="5"/>
      <c r="Z102" s="389"/>
      <c r="AA102" s="390"/>
    </row>
    <row r="103" spans="1:27" ht="33.950000000000003" customHeight="1">
      <c r="A103" s="372"/>
      <c r="B103" s="391">
        <f t="shared" si="0"/>
        <v>51</v>
      </c>
      <c r="C103" s="485"/>
      <c r="D103" s="486"/>
      <c r="E103" s="486"/>
      <c r="F103" s="486"/>
      <c r="G103" s="486"/>
      <c r="H103" s="486"/>
      <c r="I103" s="486"/>
      <c r="J103" s="486"/>
      <c r="K103" s="486"/>
      <c r="L103" s="487"/>
      <c r="M103" s="484"/>
      <c r="N103" s="484"/>
      <c r="O103" s="484"/>
      <c r="P103" s="484"/>
      <c r="Q103" s="484"/>
      <c r="R103" s="481"/>
      <c r="S103" s="482"/>
      <c r="T103" s="482"/>
      <c r="U103" s="482"/>
      <c r="V103" s="483"/>
      <c r="W103" s="71"/>
      <c r="X103" s="4"/>
      <c r="Y103" s="5"/>
      <c r="Z103" s="389"/>
      <c r="AA103" s="390"/>
    </row>
    <row r="104" spans="1:27" ht="33.950000000000003" customHeight="1">
      <c r="A104" s="372"/>
      <c r="B104" s="391">
        <f t="shared" si="0"/>
        <v>52</v>
      </c>
      <c r="C104" s="485"/>
      <c r="D104" s="486"/>
      <c r="E104" s="486"/>
      <c r="F104" s="486"/>
      <c r="G104" s="486"/>
      <c r="H104" s="486"/>
      <c r="I104" s="486"/>
      <c r="J104" s="486"/>
      <c r="K104" s="486"/>
      <c r="L104" s="487"/>
      <c r="M104" s="484"/>
      <c r="N104" s="484"/>
      <c r="O104" s="484"/>
      <c r="P104" s="484"/>
      <c r="Q104" s="484"/>
      <c r="R104" s="481"/>
      <c r="S104" s="482"/>
      <c r="T104" s="482"/>
      <c r="U104" s="482"/>
      <c r="V104" s="483"/>
      <c r="W104" s="71"/>
      <c r="X104" s="4"/>
      <c r="Y104" s="5"/>
      <c r="Z104" s="389"/>
      <c r="AA104" s="390"/>
    </row>
    <row r="105" spans="1:27" ht="33.950000000000003" customHeight="1">
      <c r="A105" s="372"/>
      <c r="B105" s="391">
        <f t="shared" si="0"/>
        <v>53</v>
      </c>
      <c r="C105" s="485"/>
      <c r="D105" s="486"/>
      <c r="E105" s="486"/>
      <c r="F105" s="486"/>
      <c r="G105" s="486"/>
      <c r="H105" s="486"/>
      <c r="I105" s="486"/>
      <c r="J105" s="486"/>
      <c r="K105" s="486"/>
      <c r="L105" s="487"/>
      <c r="M105" s="484"/>
      <c r="N105" s="484"/>
      <c r="O105" s="484"/>
      <c r="P105" s="484"/>
      <c r="Q105" s="484"/>
      <c r="R105" s="481"/>
      <c r="S105" s="482"/>
      <c r="T105" s="482"/>
      <c r="U105" s="482"/>
      <c r="V105" s="483"/>
      <c r="W105" s="71"/>
      <c r="X105" s="4"/>
      <c r="Y105" s="5"/>
      <c r="Z105" s="389"/>
      <c r="AA105" s="390"/>
    </row>
    <row r="106" spans="1:27" ht="33.950000000000003" customHeight="1">
      <c r="A106" s="372"/>
      <c r="B106" s="391">
        <f t="shared" si="0"/>
        <v>54</v>
      </c>
      <c r="C106" s="485"/>
      <c r="D106" s="486"/>
      <c r="E106" s="486"/>
      <c r="F106" s="486"/>
      <c r="G106" s="486"/>
      <c r="H106" s="486"/>
      <c r="I106" s="486"/>
      <c r="J106" s="486"/>
      <c r="K106" s="486"/>
      <c r="L106" s="487"/>
      <c r="M106" s="484"/>
      <c r="N106" s="484"/>
      <c r="O106" s="484"/>
      <c r="P106" s="484"/>
      <c r="Q106" s="484"/>
      <c r="R106" s="481"/>
      <c r="S106" s="482"/>
      <c r="T106" s="482"/>
      <c r="U106" s="482"/>
      <c r="V106" s="483"/>
      <c r="W106" s="71"/>
      <c r="X106" s="4"/>
      <c r="Y106" s="5"/>
      <c r="Z106" s="389"/>
      <c r="AA106" s="390"/>
    </row>
    <row r="107" spans="1:27" ht="33.950000000000003" customHeight="1">
      <c r="A107" s="372"/>
      <c r="B107" s="391">
        <f t="shared" si="0"/>
        <v>55</v>
      </c>
      <c r="C107" s="485"/>
      <c r="D107" s="486"/>
      <c r="E107" s="486"/>
      <c r="F107" s="486"/>
      <c r="G107" s="486"/>
      <c r="H107" s="486"/>
      <c r="I107" s="486"/>
      <c r="J107" s="486"/>
      <c r="K107" s="486"/>
      <c r="L107" s="487"/>
      <c r="M107" s="484"/>
      <c r="N107" s="484"/>
      <c r="O107" s="484"/>
      <c r="P107" s="484"/>
      <c r="Q107" s="484"/>
      <c r="R107" s="481"/>
      <c r="S107" s="482"/>
      <c r="T107" s="482"/>
      <c r="U107" s="482"/>
      <c r="V107" s="483"/>
      <c r="W107" s="71"/>
      <c r="X107" s="4"/>
      <c r="Y107" s="5"/>
      <c r="Z107" s="389"/>
      <c r="AA107" s="390"/>
    </row>
    <row r="108" spans="1:27" ht="33.950000000000003" customHeight="1">
      <c r="A108" s="372"/>
      <c r="B108" s="391">
        <f t="shared" si="0"/>
        <v>56</v>
      </c>
      <c r="C108" s="485"/>
      <c r="D108" s="486"/>
      <c r="E108" s="486"/>
      <c r="F108" s="486"/>
      <c r="G108" s="486"/>
      <c r="H108" s="486"/>
      <c r="I108" s="486"/>
      <c r="J108" s="486"/>
      <c r="K108" s="486"/>
      <c r="L108" s="487"/>
      <c r="M108" s="484"/>
      <c r="N108" s="484"/>
      <c r="O108" s="484"/>
      <c r="P108" s="484"/>
      <c r="Q108" s="484"/>
      <c r="R108" s="481"/>
      <c r="S108" s="482"/>
      <c r="T108" s="482"/>
      <c r="U108" s="482"/>
      <c r="V108" s="483"/>
      <c r="W108" s="71"/>
      <c r="X108" s="4"/>
      <c r="Y108" s="5"/>
      <c r="Z108" s="389"/>
      <c r="AA108" s="390"/>
    </row>
    <row r="109" spans="1:27" ht="33.950000000000003" customHeight="1">
      <c r="A109" s="372"/>
      <c r="B109" s="391">
        <f t="shared" si="0"/>
        <v>57</v>
      </c>
      <c r="C109" s="485"/>
      <c r="D109" s="486"/>
      <c r="E109" s="486"/>
      <c r="F109" s="486"/>
      <c r="G109" s="486"/>
      <c r="H109" s="486"/>
      <c r="I109" s="486"/>
      <c r="J109" s="486"/>
      <c r="K109" s="486"/>
      <c r="L109" s="487"/>
      <c r="M109" s="484"/>
      <c r="N109" s="484"/>
      <c r="O109" s="484"/>
      <c r="P109" s="484"/>
      <c r="Q109" s="484"/>
      <c r="R109" s="481"/>
      <c r="S109" s="482"/>
      <c r="T109" s="482"/>
      <c r="U109" s="482"/>
      <c r="V109" s="483"/>
      <c r="W109" s="71"/>
      <c r="X109" s="4"/>
      <c r="Y109" s="5"/>
      <c r="Z109" s="389"/>
      <c r="AA109" s="390"/>
    </row>
    <row r="110" spans="1:27" ht="33.950000000000003" customHeight="1">
      <c r="A110" s="372"/>
      <c r="B110" s="391">
        <f t="shared" si="0"/>
        <v>58</v>
      </c>
      <c r="C110" s="485"/>
      <c r="D110" s="486"/>
      <c r="E110" s="486"/>
      <c r="F110" s="486"/>
      <c r="G110" s="486"/>
      <c r="H110" s="486"/>
      <c r="I110" s="486"/>
      <c r="J110" s="486"/>
      <c r="K110" s="486"/>
      <c r="L110" s="487"/>
      <c r="M110" s="484"/>
      <c r="N110" s="484"/>
      <c r="O110" s="484"/>
      <c r="P110" s="484"/>
      <c r="Q110" s="484"/>
      <c r="R110" s="481"/>
      <c r="S110" s="482"/>
      <c r="T110" s="482"/>
      <c r="U110" s="482"/>
      <c r="V110" s="483"/>
      <c r="W110" s="71"/>
      <c r="X110" s="4"/>
      <c r="Y110" s="5"/>
      <c r="Z110" s="389"/>
      <c r="AA110" s="390"/>
    </row>
    <row r="111" spans="1:27" ht="33.950000000000003" customHeight="1">
      <c r="A111" s="372"/>
      <c r="B111" s="391">
        <f t="shared" si="0"/>
        <v>59</v>
      </c>
      <c r="C111" s="485"/>
      <c r="D111" s="486"/>
      <c r="E111" s="486"/>
      <c r="F111" s="486"/>
      <c r="G111" s="486"/>
      <c r="H111" s="486"/>
      <c r="I111" s="486"/>
      <c r="J111" s="486"/>
      <c r="K111" s="486"/>
      <c r="L111" s="487"/>
      <c r="M111" s="484"/>
      <c r="N111" s="484"/>
      <c r="O111" s="484"/>
      <c r="P111" s="484"/>
      <c r="Q111" s="484"/>
      <c r="R111" s="481"/>
      <c r="S111" s="482"/>
      <c r="T111" s="482"/>
      <c r="U111" s="482"/>
      <c r="V111" s="483"/>
      <c r="W111" s="71"/>
      <c r="X111" s="4"/>
      <c r="Y111" s="5"/>
      <c r="Z111" s="389"/>
      <c r="AA111" s="390"/>
    </row>
    <row r="112" spans="1:27" ht="33.950000000000003" customHeight="1">
      <c r="A112" s="372"/>
      <c r="B112" s="391">
        <f t="shared" si="0"/>
        <v>60</v>
      </c>
      <c r="C112" s="485"/>
      <c r="D112" s="486"/>
      <c r="E112" s="486"/>
      <c r="F112" s="486"/>
      <c r="G112" s="486"/>
      <c r="H112" s="486"/>
      <c r="I112" s="486"/>
      <c r="J112" s="486"/>
      <c r="K112" s="486"/>
      <c r="L112" s="487"/>
      <c r="M112" s="484"/>
      <c r="N112" s="484"/>
      <c r="O112" s="484"/>
      <c r="P112" s="484"/>
      <c r="Q112" s="484"/>
      <c r="R112" s="481"/>
      <c r="S112" s="482"/>
      <c r="T112" s="482"/>
      <c r="U112" s="482"/>
      <c r="V112" s="483"/>
      <c r="W112" s="71"/>
      <c r="X112" s="4"/>
      <c r="Y112" s="5"/>
      <c r="Z112" s="389"/>
      <c r="AA112" s="390"/>
    </row>
    <row r="113" spans="1:27" ht="33.950000000000003" customHeight="1">
      <c r="A113" s="372"/>
      <c r="B113" s="391">
        <f t="shared" si="0"/>
        <v>61</v>
      </c>
      <c r="C113" s="485"/>
      <c r="D113" s="486"/>
      <c r="E113" s="486"/>
      <c r="F113" s="486"/>
      <c r="G113" s="486"/>
      <c r="H113" s="486"/>
      <c r="I113" s="486"/>
      <c r="J113" s="486"/>
      <c r="K113" s="486"/>
      <c r="L113" s="487"/>
      <c r="M113" s="484"/>
      <c r="N113" s="484"/>
      <c r="O113" s="484"/>
      <c r="P113" s="484"/>
      <c r="Q113" s="484"/>
      <c r="R113" s="481"/>
      <c r="S113" s="482"/>
      <c r="T113" s="482"/>
      <c r="U113" s="482"/>
      <c r="V113" s="483"/>
      <c r="W113" s="71"/>
      <c r="X113" s="4"/>
      <c r="Y113" s="5"/>
      <c r="Z113" s="389"/>
      <c r="AA113" s="390"/>
    </row>
    <row r="114" spans="1:27" ht="33.950000000000003" customHeight="1">
      <c r="A114" s="372"/>
      <c r="B114" s="391">
        <f t="shared" si="0"/>
        <v>62</v>
      </c>
      <c r="C114" s="485"/>
      <c r="D114" s="486"/>
      <c r="E114" s="486"/>
      <c r="F114" s="486"/>
      <c r="G114" s="486"/>
      <c r="H114" s="486"/>
      <c r="I114" s="486"/>
      <c r="J114" s="486"/>
      <c r="K114" s="486"/>
      <c r="L114" s="487"/>
      <c r="M114" s="484"/>
      <c r="N114" s="484"/>
      <c r="O114" s="484"/>
      <c r="P114" s="484"/>
      <c r="Q114" s="484"/>
      <c r="R114" s="481"/>
      <c r="S114" s="482"/>
      <c r="T114" s="482"/>
      <c r="U114" s="482"/>
      <c r="V114" s="483"/>
      <c r="W114" s="71"/>
      <c r="X114" s="4"/>
      <c r="Y114" s="5"/>
      <c r="Z114" s="389"/>
      <c r="AA114" s="390"/>
    </row>
    <row r="115" spans="1:27" ht="33.950000000000003" customHeight="1">
      <c r="A115" s="372"/>
      <c r="B115" s="391">
        <f t="shared" si="0"/>
        <v>63</v>
      </c>
      <c r="C115" s="485"/>
      <c r="D115" s="486"/>
      <c r="E115" s="486"/>
      <c r="F115" s="486"/>
      <c r="G115" s="486"/>
      <c r="H115" s="486"/>
      <c r="I115" s="486"/>
      <c r="J115" s="486"/>
      <c r="K115" s="486"/>
      <c r="L115" s="487"/>
      <c r="M115" s="484"/>
      <c r="N115" s="484"/>
      <c r="O115" s="484"/>
      <c r="P115" s="484"/>
      <c r="Q115" s="484"/>
      <c r="R115" s="481"/>
      <c r="S115" s="482"/>
      <c r="T115" s="482"/>
      <c r="U115" s="482"/>
      <c r="V115" s="483"/>
      <c r="W115" s="71"/>
      <c r="X115" s="4"/>
      <c r="Y115" s="5"/>
      <c r="Z115" s="389"/>
      <c r="AA115" s="390"/>
    </row>
    <row r="116" spans="1:27" ht="33.950000000000003" customHeight="1">
      <c r="A116" s="372"/>
      <c r="B116" s="391">
        <f t="shared" si="0"/>
        <v>64</v>
      </c>
      <c r="C116" s="485"/>
      <c r="D116" s="486"/>
      <c r="E116" s="486"/>
      <c r="F116" s="486"/>
      <c r="G116" s="486"/>
      <c r="H116" s="486"/>
      <c r="I116" s="486"/>
      <c r="J116" s="486"/>
      <c r="K116" s="486"/>
      <c r="L116" s="487"/>
      <c r="M116" s="484"/>
      <c r="N116" s="484"/>
      <c r="O116" s="484"/>
      <c r="P116" s="484"/>
      <c r="Q116" s="484"/>
      <c r="R116" s="481"/>
      <c r="S116" s="482"/>
      <c r="T116" s="482"/>
      <c r="U116" s="482"/>
      <c r="V116" s="483"/>
      <c r="W116" s="71"/>
      <c r="X116" s="4"/>
      <c r="Y116" s="5"/>
      <c r="Z116" s="389"/>
      <c r="AA116" s="390"/>
    </row>
    <row r="117" spans="1:27" ht="33.950000000000003" customHeight="1">
      <c r="A117" s="372"/>
      <c r="B117" s="391">
        <f t="shared" si="0"/>
        <v>65</v>
      </c>
      <c r="C117" s="485"/>
      <c r="D117" s="486"/>
      <c r="E117" s="486"/>
      <c r="F117" s="486"/>
      <c r="G117" s="486"/>
      <c r="H117" s="486"/>
      <c r="I117" s="486"/>
      <c r="J117" s="486"/>
      <c r="K117" s="486"/>
      <c r="L117" s="487"/>
      <c r="M117" s="484"/>
      <c r="N117" s="484"/>
      <c r="O117" s="484"/>
      <c r="P117" s="484"/>
      <c r="Q117" s="484"/>
      <c r="R117" s="481"/>
      <c r="S117" s="482"/>
      <c r="T117" s="482"/>
      <c r="U117" s="482"/>
      <c r="V117" s="483"/>
      <c r="W117" s="71"/>
      <c r="X117" s="4"/>
      <c r="Y117" s="5"/>
      <c r="Z117" s="389"/>
      <c r="AA117" s="390"/>
    </row>
    <row r="118" spans="1:27" ht="33.950000000000003" customHeight="1">
      <c r="A118" s="372"/>
      <c r="B118" s="391">
        <f t="shared" si="0"/>
        <v>66</v>
      </c>
      <c r="C118" s="485"/>
      <c r="D118" s="486"/>
      <c r="E118" s="486"/>
      <c r="F118" s="486"/>
      <c r="G118" s="486"/>
      <c r="H118" s="486"/>
      <c r="I118" s="486"/>
      <c r="J118" s="486"/>
      <c r="K118" s="486"/>
      <c r="L118" s="487"/>
      <c r="M118" s="484"/>
      <c r="N118" s="484"/>
      <c r="O118" s="484"/>
      <c r="P118" s="484"/>
      <c r="Q118" s="484"/>
      <c r="R118" s="481"/>
      <c r="S118" s="482"/>
      <c r="T118" s="482"/>
      <c r="U118" s="482"/>
      <c r="V118" s="483"/>
      <c r="W118" s="71"/>
      <c r="X118" s="4"/>
      <c r="Y118" s="5"/>
      <c r="Z118" s="389"/>
      <c r="AA118" s="390"/>
    </row>
    <row r="119" spans="1:27" ht="33.950000000000003" customHeight="1">
      <c r="A119" s="372"/>
      <c r="B119" s="391">
        <f t="shared" ref="B119:B152" si="1">B118+1</f>
        <v>67</v>
      </c>
      <c r="C119" s="485"/>
      <c r="D119" s="486"/>
      <c r="E119" s="486"/>
      <c r="F119" s="486"/>
      <c r="G119" s="486"/>
      <c r="H119" s="486"/>
      <c r="I119" s="486"/>
      <c r="J119" s="486"/>
      <c r="K119" s="486"/>
      <c r="L119" s="487"/>
      <c r="M119" s="484"/>
      <c r="N119" s="484"/>
      <c r="O119" s="484"/>
      <c r="P119" s="484"/>
      <c r="Q119" s="484"/>
      <c r="R119" s="481"/>
      <c r="S119" s="482"/>
      <c r="T119" s="482"/>
      <c r="U119" s="482"/>
      <c r="V119" s="483"/>
      <c r="W119" s="71"/>
      <c r="X119" s="4"/>
      <c r="Y119" s="5"/>
      <c r="Z119" s="389"/>
      <c r="AA119" s="390"/>
    </row>
    <row r="120" spans="1:27" ht="33.950000000000003" customHeight="1">
      <c r="A120" s="372"/>
      <c r="B120" s="391">
        <f t="shared" si="1"/>
        <v>68</v>
      </c>
      <c r="C120" s="485"/>
      <c r="D120" s="486"/>
      <c r="E120" s="486"/>
      <c r="F120" s="486"/>
      <c r="G120" s="486"/>
      <c r="H120" s="486"/>
      <c r="I120" s="486"/>
      <c r="J120" s="486"/>
      <c r="K120" s="486"/>
      <c r="L120" s="487"/>
      <c r="M120" s="484"/>
      <c r="N120" s="484"/>
      <c r="O120" s="484"/>
      <c r="P120" s="484"/>
      <c r="Q120" s="484"/>
      <c r="R120" s="481"/>
      <c r="S120" s="482"/>
      <c r="T120" s="482"/>
      <c r="U120" s="482"/>
      <c r="V120" s="483"/>
      <c r="W120" s="71"/>
      <c r="X120" s="4"/>
      <c r="Y120" s="5"/>
      <c r="Z120" s="389"/>
      <c r="AA120" s="390"/>
    </row>
    <row r="121" spans="1:27" ht="33.950000000000003" customHeight="1">
      <c r="A121" s="372"/>
      <c r="B121" s="391">
        <f t="shared" si="1"/>
        <v>69</v>
      </c>
      <c r="C121" s="485"/>
      <c r="D121" s="486"/>
      <c r="E121" s="486"/>
      <c r="F121" s="486"/>
      <c r="G121" s="486"/>
      <c r="H121" s="486"/>
      <c r="I121" s="486"/>
      <c r="J121" s="486"/>
      <c r="K121" s="486"/>
      <c r="L121" s="487"/>
      <c r="M121" s="484"/>
      <c r="N121" s="484"/>
      <c r="O121" s="484"/>
      <c r="P121" s="484"/>
      <c r="Q121" s="484"/>
      <c r="R121" s="481"/>
      <c r="S121" s="482"/>
      <c r="T121" s="482"/>
      <c r="U121" s="482"/>
      <c r="V121" s="483"/>
      <c r="W121" s="71"/>
      <c r="X121" s="4"/>
      <c r="Y121" s="5"/>
      <c r="Z121" s="389"/>
      <c r="AA121" s="390"/>
    </row>
    <row r="122" spans="1:27" ht="33.950000000000003" customHeight="1">
      <c r="A122" s="372"/>
      <c r="B122" s="391">
        <f t="shared" si="1"/>
        <v>70</v>
      </c>
      <c r="C122" s="485"/>
      <c r="D122" s="486"/>
      <c r="E122" s="486"/>
      <c r="F122" s="486"/>
      <c r="G122" s="486"/>
      <c r="H122" s="486"/>
      <c r="I122" s="486"/>
      <c r="J122" s="486"/>
      <c r="K122" s="486"/>
      <c r="L122" s="487"/>
      <c r="M122" s="484"/>
      <c r="N122" s="484"/>
      <c r="O122" s="484"/>
      <c r="P122" s="484"/>
      <c r="Q122" s="484"/>
      <c r="R122" s="481"/>
      <c r="S122" s="482"/>
      <c r="T122" s="482"/>
      <c r="U122" s="482"/>
      <c r="V122" s="483"/>
      <c r="W122" s="71"/>
      <c r="X122" s="4"/>
      <c r="Y122" s="5"/>
      <c r="Z122" s="389"/>
      <c r="AA122" s="390"/>
    </row>
    <row r="123" spans="1:27" ht="33.950000000000003" customHeight="1">
      <c r="A123" s="372"/>
      <c r="B123" s="391">
        <f t="shared" si="1"/>
        <v>71</v>
      </c>
      <c r="C123" s="485"/>
      <c r="D123" s="486"/>
      <c r="E123" s="486"/>
      <c r="F123" s="486"/>
      <c r="G123" s="486"/>
      <c r="H123" s="486"/>
      <c r="I123" s="486"/>
      <c r="J123" s="486"/>
      <c r="K123" s="486"/>
      <c r="L123" s="487"/>
      <c r="M123" s="484"/>
      <c r="N123" s="484"/>
      <c r="O123" s="484"/>
      <c r="P123" s="484"/>
      <c r="Q123" s="484"/>
      <c r="R123" s="481"/>
      <c r="S123" s="482"/>
      <c r="T123" s="482"/>
      <c r="U123" s="482"/>
      <c r="V123" s="483"/>
      <c r="W123" s="71"/>
      <c r="X123" s="4"/>
      <c r="Y123" s="5"/>
      <c r="Z123" s="389"/>
      <c r="AA123" s="390"/>
    </row>
    <row r="124" spans="1:27" ht="33.950000000000003" customHeight="1">
      <c r="A124" s="372"/>
      <c r="B124" s="391">
        <f t="shared" si="1"/>
        <v>72</v>
      </c>
      <c r="C124" s="485"/>
      <c r="D124" s="486"/>
      <c r="E124" s="486"/>
      <c r="F124" s="486"/>
      <c r="G124" s="486"/>
      <c r="H124" s="486"/>
      <c r="I124" s="486"/>
      <c r="J124" s="486"/>
      <c r="K124" s="486"/>
      <c r="L124" s="487"/>
      <c r="M124" s="484"/>
      <c r="N124" s="484"/>
      <c r="O124" s="484"/>
      <c r="P124" s="484"/>
      <c r="Q124" s="484"/>
      <c r="R124" s="481"/>
      <c r="S124" s="482"/>
      <c r="T124" s="482"/>
      <c r="U124" s="482"/>
      <c r="V124" s="483"/>
      <c r="W124" s="71"/>
      <c r="X124" s="4"/>
      <c r="Y124" s="5"/>
      <c r="Z124" s="389"/>
      <c r="AA124" s="390"/>
    </row>
    <row r="125" spans="1:27" ht="33.950000000000003" customHeight="1">
      <c r="A125" s="372"/>
      <c r="B125" s="391">
        <f t="shared" si="1"/>
        <v>73</v>
      </c>
      <c r="C125" s="485"/>
      <c r="D125" s="486"/>
      <c r="E125" s="486"/>
      <c r="F125" s="486"/>
      <c r="G125" s="486"/>
      <c r="H125" s="486"/>
      <c r="I125" s="486"/>
      <c r="J125" s="486"/>
      <c r="K125" s="486"/>
      <c r="L125" s="487"/>
      <c r="M125" s="484"/>
      <c r="N125" s="484"/>
      <c r="O125" s="484"/>
      <c r="P125" s="484"/>
      <c r="Q125" s="484"/>
      <c r="R125" s="481"/>
      <c r="S125" s="482"/>
      <c r="T125" s="482"/>
      <c r="U125" s="482"/>
      <c r="V125" s="483"/>
      <c r="W125" s="71"/>
      <c r="X125" s="4"/>
      <c r="Y125" s="5"/>
      <c r="Z125" s="389"/>
      <c r="AA125" s="390"/>
    </row>
    <row r="126" spans="1:27" ht="33.950000000000003" customHeight="1">
      <c r="A126" s="372"/>
      <c r="B126" s="391">
        <f t="shared" si="1"/>
        <v>74</v>
      </c>
      <c r="C126" s="485"/>
      <c r="D126" s="486"/>
      <c r="E126" s="486"/>
      <c r="F126" s="486"/>
      <c r="G126" s="486"/>
      <c r="H126" s="486"/>
      <c r="I126" s="486"/>
      <c r="J126" s="486"/>
      <c r="K126" s="486"/>
      <c r="L126" s="487"/>
      <c r="M126" s="484"/>
      <c r="N126" s="484"/>
      <c r="O126" s="484"/>
      <c r="P126" s="484"/>
      <c r="Q126" s="484"/>
      <c r="R126" s="481"/>
      <c r="S126" s="482"/>
      <c r="T126" s="482"/>
      <c r="U126" s="482"/>
      <c r="V126" s="483"/>
      <c r="W126" s="71"/>
      <c r="X126" s="4"/>
      <c r="Y126" s="5"/>
      <c r="Z126" s="389"/>
      <c r="AA126" s="390"/>
    </row>
    <row r="127" spans="1:27" ht="33.950000000000003" customHeight="1">
      <c r="A127" s="372"/>
      <c r="B127" s="391">
        <f t="shared" si="1"/>
        <v>75</v>
      </c>
      <c r="C127" s="485"/>
      <c r="D127" s="486"/>
      <c r="E127" s="486"/>
      <c r="F127" s="486"/>
      <c r="G127" s="486"/>
      <c r="H127" s="486"/>
      <c r="I127" s="486"/>
      <c r="J127" s="486"/>
      <c r="K127" s="486"/>
      <c r="L127" s="487"/>
      <c r="M127" s="484"/>
      <c r="N127" s="484"/>
      <c r="O127" s="484"/>
      <c r="P127" s="484"/>
      <c r="Q127" s="484"/>
      <c r="R127" s="481"/>
      <c r="S127" s="482"/>
      <c r="T127" s="482"/>
      <c r="U127" s="482"/>
      <c r="V127" s="483"/>
      <c r="W127" s="71"/>
      <c r="X127" s="4"/>
      <c r="Y127" s="5"/>
      <c r="Z127" s="389"/>
      <c r="AA127" s="390"/>
    </row>
    <row r="128" spans="1:27" ht="33.950000000000003" customHeight="1">
      <c r="A128" s="372"/>
      <c r="B128" s="391">
        <f t="shared" si="1"/>
        <v>76</v>
      </c>
      <c r="C128" s="485"/>
      <c r="D128" s="486"/>
      <c r="E128" s="486"/>
      <c r="F128" s="486"/>
      <c r="G128" s="486"/>
      <c r="H128" s="486"/>
      <c r="I128" s="486"/>
      <c r="J128" s="486"/>
      <c r="K128" s="486"/>
      <c r="L128" s="487"/>
      <c r="M128" s="484"/>
      <c r="N128" s="484"/>
      <c r="O128" s="484"/>
      <c r="P128" s="484"/>
      <c r="Q128" s="484"/>
      <c r="R128" s="481"/>
      <c r="S128" s="482"/>
      <c r="T128" s="482"/>
      <c r="U128" s="482"/>
      <c r="V128" s="483"/>
      <c r="W128" s="71"/>
      <c r="X128" s="4"/>
      <c r="Y128" s="5"/>
      <c r="Z128" s="389"/>
      <c r="AA128" s="390"/>
    </row>
    <row r="129" spans="1:27" ht="33.950000000000003" customHeight="1">
      <c r="A129" s="372"/>
      <c r="B129" s="391">
        <f t="shared" si="1"/>
        <v>77</v>
      </c>
      <c r="C129" s="485"/>
      <c r="D129" s="486"/>
      <c r="E129" s="486"/>
      <c r="F129" s="486"/>
      <c r="G129" s="486"/>
      <c r="H129" s="486"/>
      <c r="I129" s="486"/>
      <c r="J129" s="486"/>
      <c r="K129" s="486"/>
      <c r="L129" s="487"/>
      <c r="M129" s="484"/>
      <c r="N129" s="484"/>
      <c r="O129" s="484"/>
      <c r="P129" s="484"/>
      <c r="Q129" s="484"/>
      <c r="R129" s="481"/>
      <c r="S129" s="482"/>
      <c r="T129" s="482"/>
      <c r="U129" s="482"/>
      <c r="V129" s="483"/>
      <c r="W129" s="71"/>
      <c r="X129" s="4"/>
      <c r="Y129" s="5"/>
      <c r="Z129" s="389"/>
      <c r="AA129" s="390"/>
    </row>
    <row r="130" spans="1:27" ht="33.950000000000003" customHeight="1">
      <c r="A130" s="372"/>
      <c r="B130" s="391">
        <f t="shared" si="1"/>
        <v>78</v>
      </c>
      <c r="C130" s="485"/>
      <c r="D130" s="486"/>
      <c r="E130" s="486"/>
      <c r="F130" s="486"/>
      <c r="G130" s="486"/>
      <c r="H130" s="486"/>
      <c r="I130" s="486"/>
      <c r="J130" s="486"/>
      <c r="K130" s="486"/>
      <c r="L130" s="487"/>
      <c r="M130" s="484"/>
      <c r="N130" s="484"/>
      <c r="O130" s="484"/>
      <c r="P130" s="484"/>
      <c r="Q130" s="484"/>
      <c r="R130" s="481"/>
      <c r="S130" s="482"/>
      <c r="T130" s="482"/>
      <c r="U130" s="482"/>
      <c r="V130" s="483"/>
      <c r="W130" s="71"/>
      <c r="X130" s="4"/>
      <c r="Y130" s="5"/>
      <c r="Z130" s="389"/>
      <c r="AA130" s="390"/>
    </row>
    <row r="131" spans="1:27" ht="33.950000000000003" customHeight="1">
      <c r="A131" s="372"/>
      <c r="B131" s="391">
        <f t="shared" si="1"/>
        <v>79</v>
      </c>
      <c r="C131" s="485"/>
      <c r="D131" s="486"/>
      <c r="E131" s="486"/>
      <c r="F131" s="486"/>
      <c r="G131" s="486"/>
      <c r="H131" s="486"/>
      <c r="I131" s="486"/>
      <c r="J131" s="486"/>
      <c r="K131" s="486"/>
      <c r="L131" s="487"/>
      <c r="M131" s="484"/>
      <c r="N131" s="484"/>
      <c r="O131" s="484"/>
      <c r="P131" s="484"/>
      <c r="Q131" s="484"/>
      <c r="R131" s="481"/>
      <c r="S131" s="482"/>
      <c r="T131" s="482"/>
      <c r="U131" s="482"/>
      <c r="V131" s="483"/>
      <c r="W131" s="71"/>
      <c r="X131" s="4"/>
      <c r="Y131" s="5"/>
      <c r="Z131" s="389"/>
      <c r="AA131" s="390"/>
    </row>
    <row r="132" spans="1:27" ht="33.950000000000003" customHeight="1">
      <c r="A132" s="372"/>
      <c r="B132" s="391">
        <f t="shared" si="1"/>
        <v>80</v>
      </c>
      <c r="C132" s="485"/>
      <c r="D132" s="486"/>
      <c r="E132" s="486"/>
      <c r="F132" s="486"/>
      <c r="G132" s="486"/>
      <c r="H132" s="486"/>
      <c r="I132" s="486"/>
      <c r="J132" s="486"/>
      <c r="K132" s="486"/>
      <c r="L132" s="487"/>
      <c r="M132" s="484"/>
      <c r="N132" s="484"/>
      <c r="O132" s="484"/>
      <c r="P132" s="484"/>
      <c r="Q132" s="484"/>
      <c r="R132" s="481"/>
      <c r="S132" s="482"/>
      <c r="T132" s="482"/>
      <c r="U132" s="482"/>
      <c r="V132" s="483"/>
      <c r="W132" s="71"/>
      <c r="X132" s="4"/>
      <c r="Y132" s="5"/>
      <c r="Z132" s="389"/>
      <c r="AA132" s="390"/>
    </row>
    <row r="133" spans="1:27" ht="33.950000000000003" customHeight="1">
      <c r="A133" s="372"/>
      <c r="B133" s="391">
        <f t="shared" si="1"/>
        <v>81</v>
      </c>
      <c r="C133" s="485"/>
      <c r="D133" s="486"/>
      <c r="E133" s="486"/>
      <c r="F133" s="486"/>
      <c r="G133" s="486"/>
      <c r="H133" s="486"/>
      <c r="I133" s="486"/>
      <c r="J133" s="486"/>
      <c r="K133" s="486"/>
      <c r="L133" s="487"/>
      <c r="M133" s="484"/>
      <c r="N133" s="484"/>
      <c r="O133" s="484"/>
      <c r="P133" s="484"/>
      <c r="Q133" s="484"/>
      <c r="R133" s="481"/>
      <c r="S133" s="482"/>
      <c r="T133" s="482"/>
      <c r="U133" s="482"/>
      <c r="V133" s="483"/>
      <c r="W133" s="71"/>
      <c r="X133" s="4"/>
      <c r="Y133" s="5"/>
      <c r="Z133" s="389"/>
      <c r="AA133" s="390"/>
    </row>
    <row r="134" spans="1:27" ht="33.950000000000003" customHeight="1">
      <c r="A134" s="372"/>
      <c r="B134" s="391">
        <f t="shared" si="1"/>
        <v>82</v>
      </c>
      <c r="C134" s="485"/>
      <c r="D134" s="486"/>
      <c r="E134" s="486"/>
      <c r="F134" s="486"/>
      <c r="G134" s="486"/>
      <c r="H134" s="486"/>
      <c r="I134" s="486"/>
      <c r="J134" s="486"/>
      <c r="K134" s="486"/>
      <c r="L134" s="487"/>
      <c r="M134" s="484"/>
      <c r="N134" s="484"/>
      <c r="O134" s="484"/>
      <c r="P134" s="484"/>
      <c r="Q134" s="484"/>
      <c r="R134" s="481"/>
      <c r="S134" s="482"/>
      <c r="T134" s="482"/>
      <c r="U134" s="482"/>
      <c r="V134" s="483"/>
      <c r="W134" s="71"/>
      <c r="X134" s="4"/>
      <c r="Y134" s="5"/>
      <c r="Z134" s="389"/>
      <c r="AA134" s="390"/>
    </row>
    <row r="135" spans="1:27" ht="33.950000000000003" customHeight="1">
      <c r="A135" s="372"/>
      <c r="B135" s="391">
        <f t="shared" si="1"/>
        <v>83</v>
      </c>
      <c r="C135" s="485"/>
      <c r="D135" s="486"/>
      <c r="E135" s="486"/>
      <c r="F135" s="486"/>
      <c r="G135" s="486"/>
      <c r="H135" s="486"/>
      <c r="I135" s="486"/>
      <c r="J135" s="486"/>
      <c r="K135" s="486"/>
      <c r="L135" s="487"/>
      <c r="M135" s="484"/>
      <c r="N135" s="484"/>
      <c r="O135" s="484"/>
      <c r="P135" s="484"/>
      <c r="Q135" s="484"/>
      <c r="R135" s="481"/>
      <c r="S135" s="482"/>
      <c r="T135" s="482"/>
      <c r="U135" s="482"/>
      <c r="V135" s="483"/>
      <c r="W135" s="71"/>
      <c r="X135" s="4"/>
      <c r="Y135" s="5"/>
      <c r="Z135" s="389"/>
      <c r="AA135" s="390"/>
    </row>
    <row r="136" spans="1:27" ht="33.950000000000003" customHeight="1">
      <c r="A136" s="372"/>
      <c r="B136" s="391">
        <f t="shared" si="1"/>
        <v>84</v>
      </c>
      <c r="C136" s="485"/>
      <c r="D136" s="486"/>
      <c r="E136" s="486"/>
      <c r="F136" s="486"/>
      <c r="G136" s="486"/>
      <c r="H136" s="486"/>
      <c r="I136" s="486"/>
      <c r="J136" s="486"/>
      <c r="K136" s="486"/>
      <c r="L136" s="487"/>
      <c r="M136" s="484"/>
      <c r="N136" s="484"/>
      <c r="O136" s="484"/>
      <c r="P136" s="484"/>
      <c r="Q136" s="484"/>
      <c r="R136" s="481"/>
      <c r="S136" s="482"/>
      <c r="T136" s="482"/>
      <c r="U136" s="482"/>
      <c r="V136" s="483"/>
      <c r="W136" s="71"/>
      <c r="X136" s="4"/>
      <c r="Y136" s="5"/>
      <c r="Z136" s="389"/>
      <c r="AA136" s="390"/>
    </row>
    <row r="137" spans="1:27" ht="33.950000000000003" customHeight="1">
      <c r="A137" s="372"/>
      <c r="B137" s="391">
        <f t="shared" si="1"/>
        <v>85</v>
      </c>
      <c r="C137" s="485"/>
      <c r="D137" s="486"/>
      <c r="E137" s="486"/>
      <c r="F137" s="486"/>
      <c r="G137" s="486"/>
      <c r="H137" s="486"/>
      <c r="I137" s="486"/>
      <c r="J137" s="486"/>
      <c r="K137" s="486"/>
      <c r="L137" s="487"/>
      <c r="M137" s="484"/>
      <c r="N137" s="484"/>
      <c r="O137" s="484"/>
      <c r="P137" s="484"/>
      <c r="Q137" s="484"/>
      <c r="R137" s="481"/>
      <c r="S137" s="482"/>
      <c r="T137" s="482"/>
      <c r="U137" s="482"/>
      <c r="V137" s="483"/>
      <c r="W137" s="71"/>
      <c r="X137" s="4"/>
      <c r="Y137" s="5"/>
      <c r="Z137" s="389"/>
      <c r="AA137" s="390"/>
    </row>
    <row r="138" spans="1:27" ht="33.950000000000003" customHeight="1">
      <c r="A138" s="372"/>
      <c r="B138" s="391">
        <f t="shared" si="1"/>
        <v>86</v>
      </c>
      <c r="C138" s="485"/>
      <c r="D138" s="486"/>
      <c r="E138" s="486"/>
      <c r="F138" s="486"/>
      <c r="G138" s="486"/>
      <c r="H138" s="486"/>
      <c r="I138" s="486"/>
      <c r="J138" s="486"/>
      <c r="K138" s="486"/>
      <c r="L138" s="487"/>
      <c r="M138" s="484"/>
      <c r="N138" s="484"/>
      <c r="O138" s="484"/>
      <c r="P138" s="484"/>
      <c r="Q138" s="484"/>
      <c r="R138" s="481"/>
      <c r="S138" s="482"/>
      <c r="T138" s="482"/>
      <c r="U138" s="482"/>
      <c r="V138" s="483"/>
      <c r="W138" s="71"/>
      <c r="X138" s="4"/>
      <c r="Y138" s="5"/>
      <c r="Z138" s="389"/>
      <c r="AA138" s="390"/>
    </row>
    <row r="139" spans="1:27" ht="33.950000000000003" customHeight="1">
      <c r="A139" s="372"/>
      <c r="B139" s="391">
        <f t="shared" si="1"/>
        <v>87</v>
      </c>
      <c r="C139" s="485"/>
      <c r="D139" s="486"/>
      <c r="E139" s="486"/>
      <c r="F139" s="486"/>
      <c r="G139" s="486"/>
      <c r="H139" s="486"/>
      <c r="I139" s="486"/>
      <c r="J139" s="486"/>
      <c r="K139" s="486"/>
      <c r="L139" s="487"/>
      <c r="M139" s="484"/>
      <c r="N139" s="484"/>
      <c r="O139" s="484"/>
      <c r="P139" s="484"/>
      <c r="Q139" s="484"/>
      <c r="R139" s="481"/>
      <c r="S139" s="482"/>
      <c r="T139" s="482"/>
      <c r="U139" s="482"/>
      <c r="V139" s="483"/>
      <c r="W139" s="71"/>
      <c r="X139" s="4"/>
      <c r="Y139" s="5"/>
      <c r="Z139" s="389"/>
      <c r="AA139" s="390"/>
    </row>
    <row r="140" spans="1:27" ht="33.950000000000003" customHeight="1">
      <c r="A140" s="372"/>
      <c r="B140" s="391">
        <f t="shared" si="1"/>
        <v>88</v>
      </c>
      <c r="C140" s="485"/>
      <c r="D140" s="486"/>
      <c r="E140" s="486"/>
      <c r="F140" s="486"/>
      <c r="G140" s="486"/>
      <c r="H140" s="486"/>
      <c r="I140" s="486"/>
      <c r="J140" s="486"/>
      <c r="K140" s="486"/>
      <c r="L140" s="487"/>
      <c r="M140" s="484"/>
      <c r="N140" s="484"/>
      <c r="O140" s="484"/>
      <c r="P140" s="484"/>
      <c r="Q140" s="484"/>
      <c r="R140" s="481"/>
      <c r="S140" s="482"/>
      <c r="T140" s="482"/>
      <c r="U140" s="482"/>
      <c r="V140" s="483"/>
      <c r="W140" s="71"/>
      <c r="X140" s="4"/>
      <c r="Y140" s="5"/>
      <c r="Z140" s="389"/>
      <c r="AA140" s="390"/>
    </row>
    <row r="141" spans="1:27" ht="33.950000000000003" customHeight="1">
      <c r="A141" s="372"/>
      <c r="B141" s="391">
        <f t="shared" si="1"/>
        <v>89</v>
      </c>
      <c r="C141" s="485"/>
      <c r="D141" s="486"/>
      <c r="E141" s="486"/>
      <c r="F141" s="486"/>
      <c r="G141" s="486"/>
      <c r="H141" s="486"/>
      <c r="I141" s="486"/>
      <c r="J141" s="486"/>
      <c r="K141" s="486"/>
      <c r="L141" s="487"/>
      <c r="M141" s="484"/>
      <c r="N141" s="484"/>
      <c r="O141" s="484"/>
      <c r="P141" s="484"/>
      <c r="Q141" s="484"/>
      <c r="R141" s="481"/>
      <c r="S141" s="482"/>
      <c r="T141" s="482"/>
      <c r="U141" s="482"/>
      <c r="V141" s="483"/>
      <c r="W141" s="71"/>
      <c r="X141" s="4"/>
      <c r="Y141" s="5"/>
      <c r="Z141" s="389"/>
      <c r="AA141" s="390"/>
    </row>
    <row r="142" spans="1:27" ht="33.950000000000003" customHeight="1">
      <c r="A142" s="372"/>
      <c r="B142" s="391">
        <f t="shared" si="1"/>
        <v>90</v>
      </c>
      <c r="C142" s="485"/>
      <c r="D142" s="486"/>
      <c r="E142" s="486"/>
      <c r="F142" s="486"/>
      <c r="G142" s="486"/>
      <c r="H142" s="486"/>
      <c r="I142" s="486"/>
      <c r="J142" s="486"/>
      <c r="K142" s="486"/>
      <c r="L142" s="487"/>
      <c r="M142" s="484"/>
      <c r="N142" s="484"/>
      <c r="O142" s="484"/>
      <c r="P142" s="484"/>
      <c r="Q142" s="484"/>
      <c r="R142" s="481"/>
      <c r="S142" s="482"/>
      <c r="T142" s="482"/>
      <c r="U142" s="482"/>
      <c r="V142" s="483"/>
      <c r="W142" s="71"/>
      <c r="X142" s="4"/>
      <c r="Y142" s="5"/>
      <c r="Z142" s="389"/>
      <c r="AA142" s="390"/>
    </row>
    <row r="143" spans="1:27" ht="33.950000000000003" customHeight="1">
      <c r="A143" s="372"/>
      <c r="B143" s="391">
        <f t="shared" si="1"/>
        <v>91</v>
      </c>
      <c r="C143" s="485"/>
      <c r="D143" s="486"/>
      <c r="E143" s="486"/>
      <c r="F143" s="486"/>
      <c r="G143" s="486"/>
      <c r="H143" s="486"/>
      <c r="I143" s="486"/>
      <c r="J143" s="486"/>
      <c r="K143" s="486"/>
      <c r="L143" s="487"/>
      <c r="M143" s="484"/>
      <c r="N143" s="484"/>
      <c r="O143" s="484"/>
      <c r="P143" s="484"/>
      <c r="Q143" s="484"/>
      <c r="R143" s="481"/>
      <c r="S143" s="482"/>
      <c r="T143" s="482"/>
      <c r="U143" s="482"/>
      <c r="V143" s="483"/>
      <c r="W143" s="71"/>
      <c r="X143" s="4"/>
      <c r="Y143" s="5"/>
      <c r="Z143" s="389"/>
      <c r="AA143" s="390"/>
    </row>
    <row r="144" spans="1:27" ht="33.950000000000003" customHeight="1">
      <c r="A144" s="372"/>
      <c r="B144" s="391">
        <f t="shared" si="1"/>
        <v>92</v>
      </c>
      <c r="C144" s="485"/>
      <c r="D144" s="486"/>
      <c r="E144" s="486"/>
      <c r="F144" s="486"/>
      <c r="G144" s="486"/>
      <c r="H144" s="486"/>
      <c r="I144" s="486"/>
      <c r="J144" s="486"/>
      <c r="K144" s="486"/>
      <c r="L144" s="487"/>
      <c r="M144" s="484"/>
      <c r="N144" s="484"/>
      <c r="O144" s="484"/>
      <c r="P144" s="484"/>
      <c r="Q144" s="484"/>
      <c r="R144" s="481"/>
      <c r="S144" s="482"/>
      <c r="T144" s="482"/>
      <c r="U144" s="482"/>
      <c r="V144" s="483"/>
      <c r="W144" s="71"/>
      <c r="X144" s="4"/>
      <c r="Y144" s="5"/>
      <c r="Z144" s="389"/>
      <c r="AA144" s="390"/>
    </row>
    <row r="145" spans="1:27" ht="33.950000000000003" customHeight="1">
      <c r="A145" s="372"/>
      <c r="B145" s="391">
        <f t="shared" si="1"/>
        <v>93</v>
      </c>
      <c r="C145" s="485"/>
      <c r="D145" s="486"/>
      <c r="E145" s="486"/>
      <c r="F145" s="486"/>
      <c r="G145" s="486"/>
      <c r="H145" s="486"/>
      <c r="I145" s="486"/>
      <c r="J145" s="486"/>
      <c r="K145" s="486"/>
      <c r="L145" s="487"/>
      <c r="M145" s="484"/>
      <c r="N145" s="484"/>
      <c r="O145" s="484"/>
      <c r="P145" s="484"/>
      <c r="Q145" s="484"/>
      <c r="R145" s="481"/>
      <c r="S145" s="482"/>
      <c r="T145" s="482"/>
      <c r="U145" s="482"/>
      <c r="V145" s="483"/>
      <c r="W145" s="71"/>
      <c r="X145" s="4"/>
      <c r="Y145" s="5"/>
      <c r="Z145" s="389"/>
      <c r="AA145" s="390"/>
    </row>
    <row r="146" spans="1:27" ht="33.950000000000003" customHeight="1">
      <c r="A146" s="372"/>
      <c r="B146" s="391">
        <f t="shared" si="1"/>
        <v>94</v>
      </c>
      <c r="C146" s="485"/>
      <c r="D146" s="486"/>
      <c r="E146" s="486"/>
      <c r="F146" s="486"/>
      <c r="G146" s="486"/>
      <c r="H146" s="486"/>
      <c r="I146" s="486"/>
      <c r="J146" s="486"/>
      <c r="K146" s="486"/>
      <c r="L146" s="487"/>
      <c r="M146" s="484"/>
      <c r="N146" s="484"/>
      <c r="O146" s="484"/>
      <c r="P146" s="484"/>
      <c r="Q146" s="484"/>
      <c r="R146" s="481"/>
      <c r="S146" s="482"/>
      <c r="T146" s="482"/>
      <c r="U146" s="482"/>
      <c r="V146" s="483"/>
      <c r="W146" s="71"/>
      <c r="X146" s="4"/>
      <c r="Y146" s="5"/>
      <c r="Z146" s="389"/>
      <c r="AA146" s="390"/>
    </row>
    <row r="147" spans="1:27" ht="33.950000000000003" customHeight="1">
      <c r="A147" s="372"/>
      <c r="B147" s="391">
        <f t="shared" si="1"/>
        <v>95</v>
      </c>
      <c r="C147" s="485"/>
      <c r="D147" s="486"/>
      <c r="E147" s="486"/>
      <c r="F147" s="486"/>
      <c r="G147" s="486"/>
      <c r="H147" s="486"/>
      <c r="I147" s="486"/>
      <c r="J147" s="486"/>
      <c r="K147" s="486"/>
      <c r="L147" s="487"/>
      <c r="M147" s="484"/>
      <c r="N147" s="484"/>
      <c r="O147" s="484"/>
      <c r="P147" s="484"/>
      <c r="Q147" s="484"/>
      <c r="R147" s="481"/>
      <c r="S147" s="482"/>
      <c r="T147" s="482"/>
      <c r="U147" s="482"/>
      <c r="V147" s="483"/>
      <c r="W147" s="71"/>
      <c r="X147" s="4"/>
      <c r="Y147" s="5"/>
      <c r="Z147" s="389"/>
      <c r="AA147" s="390"/>
    </row>
    <row r="148" spans="1:27" ht="33.950000000000003" customHeight="1">
      <c r="A148" s="372"/>
      <c r="B148" s="391">
        <f t="shared" si="1"/>
        <v>96</v>
      </c>
      <c r="C148" s="485"/>
      <c r="D148" s="486"/>
      <c r="E148" s="486"/>
      <c r="F148" s="486"/>
      <c r="G148" s="486"/>
      <c r="H148" s="486"/>
      <c r="I148" s="486"/>
      <c r="J148" s="486"/>
      <c r="K148" s="486"/>
      <c r="L148" s="487"/>
      <c r="M148" s="484"/>
      <c r="N148" s="484"/>
      <c r="O148" s="484"/>
      <c r="P148" s="484"/>
      <c r="Q148" s="484"/>
      <c r="R148" s="481"/>
      <c r="S148" s="482"/>
      <c r="T148" s="482"/>
      <c r="U148" s="482"/>
      <c r="V148" s="483"/>
      <c r="W148" s="71"/>
      <c r="X148" s="4"/>
      <c r="Y148" s="5"/>
      <c r="Z148" s="389"/>
      <c r="AA148" s="390"/>
    </row>
    <row r="149" spans="1:27" ht="33.950000000000003" customHeight="1">
      <c r="A149" s="372"/>
      <c r="B149" s="391">
        <f t="shared" si="1"/>
        <v>97</v>
      </c>
      <c r="C149" s="485"/>
      <c r="D149" s="486"/>
      <c r="E149" s="486"/>
      <c r="F149" s="486"/>
      <c r="G149" s="486"/>
      <c r="H149" s="486"/>
      <c r="I149" s="486"/>
      <c r="J149" s="486"/>
      <c r="K149" s="486"/>
      <c r="L149" s="487"/>
      <c r="M149" s="484"/>
      <c r="N149" s="484"/>
      <c r="O149" s="484"/>
      <c r="P149" s="484"/>
      <c r="Q149" s="484"/>
      <c r="R149" s="481"/>
      <c r="S149" s="482"/>
      <c r="T149" s="482"/>
      <c r="U149" s="482"/>
      <c r="V149" s="483"/>
      <c r="W149" s="71"/>
      <c r="X149" s="4"/>
      <c r="Y149" s="5"/>
      <c r="Z149" s="389"/>
      <c r="AA149" s="390"/>
    </row>
    <row r="150" spans="1:27" ht="33.950000000000003" customHeight="1">
      <c r="A150" s="372"/>
      <c r="B150" s="391">
        <f t="shared" si="1"/>
        <v>98</v>
      </c>
      <c r="C150" s="485"/>
      <c r="D150" s="486"/>
      <c r="E150" s="486"/>
      <c r="F150" s="486"/>
      <c r="G150" s="486"/>
      <c r="H150" s="486"/>
      <c r="I150" s="486"/>
      <c r="J150" s="486"/>
      <c r="K150" s="486"/>
      <c r="L150" s="487"/>
      <c r="M150" s="484"/>
      <c r="N150" s="484"/>
      <c r="O150" s="484"/>
      <c r="P150" s="484"/>
      <c r="Q150" s="484"/>
      <c r="R150" s="481"/>
      <c r="S150" s="482"/>
      <c r="T150" s="482"/>
      <c r="U150" s="482"/>
      <c r="V150" s="483"/>
      <c r="W150" s="71"/>
      <c r="X150" s="4"/>
      <c r="Y150" s="5"/>
      <c r="Z150" s="389"/>
      <c r="AA150" s="390"/>
    </row>
    <row r="151" spans="1:27" ht="33.950000000000003" customHeight="1">
      <c r="A151" s="372"/>
      <c r="B151" s="391">
        <f t="shared" si="1"/>
        <v>99</v>
      </c>
      <c r="C151" s="485"/>
      <c r="D151" s="486"/>
      <c r="E151" s="486"/>
      <c r="F151" s="486"/>
      <c r="G151" s="486"/>
      <c r="H151" s="486"/>
      <c r="I151" s="486"/>
      <c r="J151" s="486"/>
      <c r="K151" s="486"/>
      <c r="L151" s="487"/>
      <c r="M151" s="484"/>
      <c r="N151" s="484"/>
      <c r="O151" s="484"/>
      <c r="P151" s="484"/>
      <c r="Q151" s="484"/>
      <c r="R151" s="481"/>
      <c r="S151" s="482"/>
      <c r="T151" s="482"/>
      <c r="U151" s="482"/>
      <c r="V151" s="483"/>
      <c r="W151" s="71"/>
      <c r="X151" s="4"/>
      <c r="Y151" s="5"/>
      <c r="Z151" s="389"/>
      <c r="AA151" s="390"/>
    </row>
    <row r="152" spans="1:27" ht="33.950000000000003" customHeight="1" thickBot="1">
      <c r="A152" s="372"/>
      <c r="B152" s="391">
        <f t="shared" si="1"/>
        <v>100</v>
      </c>
      <c r="C152" s="488"/>
      <c r="D152" s="489"/>
      <c r="E152" s="489"/>
      <c r="F152" s="489"/>
      <c r="G152" s="489"/>
      <c r="H152" s="489"/>
      <c r="I152" s="489"/>
      <c r="J152" s="489"/>
      <c r="K152" s="489"/>
      <c r="L152" s="490"/>
      <c r="M152" s="491"/>
      <c r="N152" s="491"/>
      <c r="O152" s="491"/>
      <c r="P152" s="491"/>
      <c r="Q152" s="491"/>
      <c r="R152" s="492"/>
      <c r="S152" s="493"/>
      <c r="T152" s="493"/>
      <c r="U152" s="493"/>
      <c r="V152" s="494"/>
      <c r="W152" s="453"/>
      <c r="X152" s="454"/>
      <c r="Y152" s="455"/>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130" zoomScaleNormal="120" zoomScaleSheetLayoutView="130" workbookViewId="0">
      <selection activeCell="C51" sqref="C51:AK51"/>
    </sheetView>
  </sheetViews>
  <sheetFormatPr defaultColWidth="9" defaultRowHeight="13.5"/>
  <cols>
    <col min="1" max="1" width="2.5" customWidth="1"/>
    <col min="2" max="2" width="2.875" customWidth="1"/>
    <col min="3" max="7" width="2.625" customWidth="1"/>
    <col min="8" max="20" width="2.5" customWidth="1"/>
    <col min="21" max="21" width="3.875" customWidth="1"/>
    <col min="22" max="37" width="2.5" customWidth="1"/>
    <col min="38" max="38" width="2.625" customWidth="1"/>
    <col min="39" max="53" width="6.375" customWidth="1"/>
    <col min="54" max="54" width="2.5" customWidth="1"/>
    <col min="55" max="61" width="6.375" customWidth="1"/>
  </cols>
  <sheetData>
    <row r="1" spans="1:50" ht="19.5" customHeight="1">
      <c r="A1" s="129"/>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722" t="s">
        <v>38</v>
      </c>
      <c r="AA1" s="722"/>
      <c r="AB1" s="722"/>
      <c r="AC1" s="722"/>
      <c r="AD1" s="722" t="str">
        <f>IF(基本情報入力シート!C32="","",基本情報入力シート!C32)</f>
        <v>北九州市</v>
      </c>
      <c r="AE1" s="722"/>
      <c r="AF1" s="722"/>
      <c r="AG1" s="722"/>
      <c r="AH1" s="722"/>
      <c r="AI1" s="722"/>
      <c r="AJ1" s="722"/>
      <c r="AK1" s="722"/>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751" t="s">
        <v>39</v>
      </c>
      <c r="C3" s="751"/>
      <c r="D3" s="751"/>
      <c r="E3" s="751"/>
      <c r="F3" s="751"/>
      <c r="G3" s="751"/>
      <c r="H3" s="751"/>
      <c r="I3" s="751"/>
      <c r="J3" s="751"/>
      <c r="K3" s="751"/>
      <c r="L3" s="751"/>
      <c r="M3" s="751"/>
      <c r="N3" s="751"/>
      <c r="O3" s="751"/>
      <c r="P3" s="751"/>
      <c r="Q3" s="751"/>
      <c r="R3" s="751"/>
      <c r="S3" s="751"/>
      <c r="T3" s="751"/>
      <c r="U3" s="751"/>
      <c r="V3" s="751"/>
      <c r="W3" s="751"/>
      <c r="X3" s="751"/>
      <c r="Y3" s="751"/>
      <c r="Z3" s="751"/>
      <c r="AA3" s="751"/>
      <c r="AB3" s="751"/>
      <c r="AC3" s="751"/>
      <c r="AD3" s="751"/>
      <c r="AE3" s="751"/>
      <c r="AF3" s="751"/>
      <c r="AG3" s="751"/>
      <c r="AH3" s="751"/>
      <c r="AI3" s="751"/>
      <c r="AJ3" s="751"/>
      <c r="AK3" s="751"/>
      <c r="AL3" s="751"/>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41" t="s">
        <v>12</v>
      </c>
      <c r="C6" s="742"/>
      <c r="D6" s="742"/>
      <c r="E6" s="742"/>
      <c r="F6" s="742"/>
      <c r="G6" s="742"/>
      <c r="H6" s="738" t="str">
        <f>IF(基本情報入力シート!M36="","",基本情報入力シート!M36)</f>
        <v/>
      </c>
      <c r="I6" s="739"/>
      <c r="J6" s="739"/>
      <c r="K6" s="739"/>
      <c r="L6" s="739"/>
      <c r="M6" s="739"/>
      <c r="N6" s="739"/>
      <c r="O6" s="739"/>
      <c r="P6" s="739"/>
      <c r="Q6" s="739"/>
      <c r="R6" s="739"/>
      <c r="S6" s="739"/>
      <c r="T6" s="739"/>
      <c r="U6" s="739"/>
      <c r="V6" s="739"/>
      <c r="W6" s="739"/>
      <c r="X6" s="739"/>
      <c r="Y6" s="739"/>
      <c r="Z6" s="739"/>
      <c r="AA6" s="739"/>
      <c r="AB6" s="739"/>
      <c r="AC6" s="739"/>
      <c r="AD6" s="739"/>
      <c r="AE6" s="739"/>
      <c r="AF6" s="739"/>
      <c r="AG6" s="739"/>
      <c r="AH6" s="739"/>
      <c r="AI6" s="739"/>
      <c r="AJ6" s="739"/>
      <c r="AK6" s="740"/>
      <c r="AL6" s="133"/>
    </row>
    <row r="7" spans="1:50" s="134" customFormat="1" ht="22.5" customHeight="1">
      <c r="A7" s="133"/>
      <c r="B7" s="732" t="s">
        <v>11</v>
      </c>
      <c r="C7" s="733"/>
      <c r="D7" s="733"/>
      <c r="E7" s="733"/>
      <c r="F7" s="733"/>
      <c r="G7" s="733"/>
      <c r="H7" s="743" t="str">
        <f>IF(基本情報入力シート!M37="","",基本情報入力シート!M37)</f>
        <v/>
      </c>
      <c r="I7" s="744"/>
      <c r="J7" s="744"/>
      <c r="K7" s="744"/>
      <c r="L7" s="744"/>
      <c r="M7" s="744"/>
      <c r="N7" s="744"/>
      <c r="O7" s="744"/>
      <c r="P7" s="744"/>
      <c r="Q7" s="744"/>
      <c r="R7" s="744"/>
      <c r="S7" s="744"/>
      <c r="T7" s="744"/>
      <c r="U7" s="744"/>
      <c r="V7" s="744"/>
      <c r="W7" s="744"/>
      <c r="X7" s="744"/>
      <c r="Y7" s="744"/>
      <c r="Z7" s="744"/>
      <c r="AA7" s="744"/>
      <c r="AB7" s="744"/>
      <c r="AC7" s="744"/>
      <c r="AD7" s="744"/>
      <c r="AE7" s="744"/>
      <c r="AF7" s="744"/>
      <c r="AG7" s="744"/>
      <c r="AH7" s="744"/>
      <c r="AI7" s="744"/>
      <c r="AJ7" s="744"/>
      <c r="AK7" s="745"/>
      <c r="AL7" s="133"/>
    </row>
    <row r="8" spans="1:50" s="134" customFormat="1" ht="12.75" customHeight="1">
      <c r="A8" s="133"/>
      <c r="B8" s="726" t="s">
        <v>41</v>
      </c>
      <c r="C8" s="727"/>
      <c r="D8" s="727"/>
      <c r="E8" s="727"/>
      <c r="F8" s="727"/>
      <c r="G8" s="727"/>
      <c r="H8" s="135" t="s">
        <v>16</v>
      </c>
      <c r="I8" s="734" t="str">
        <f>IF(基本情報入力シート!AC38="－","",基本情報入力シート!AC38)</f>
        <v/>
      </c>
      <c r="J8" s="734"/>
      <c r="K8" s="734"/>
      <c r="L8" s="734"/>
      <c r="M8" s="734"/>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28"/>
      <c r="C9" s="729"/>
      <c r="D9" s="729"/>
      <c r="E9" s="729"/>
      <c r="F9" s="729"/>
      <c r="G9" s="729"/>
      <c r="H9" s="746" t="str">
        <f>IF(基本情報入力シート!M39="","",基本情報入力シート!M39)</f>
        <v/>
      </c>
      <c r="I9" s="747"/>
      <c r="J9" s="747"/>
      <c r="K9" s="747"/>
      <c r="L9" s="747"/>
      <c r="M9" s="747"/>
      <c r="N9" s="747"/>
      <c r="O9" s="747"/>
      <c r="P9" s="747"/>
      <c r="Q9" s="747"/>
      <c r="R9" s="747"/>
      <c r="S9" s="747"/>
      <c r="T9" s="747"/>
      <c r="U9" s="747"/>
      <c r="V9" s="747"/>
      <c r="W9" s="747"/>
      <c r="X9" s="747"/>
      <c r="Y9" s="747"/>
      <c r="Z9" s="747"/>
      <c r="AA9" s="747"/>
      <c r="AB9" s="747"/>
      <c r="AC9" s="747"/>
      <c r="AD9" s="747"/>
      <c r="AE9" s="747"/>
      <c r="AF9" s="747"/>
      <c r="AG9" s="747"/>
      <c r="AH9" s="747"/>
      <c r="AI9" s="747"/>
      <c r="AJ9" s="747"/>
      <c r="AK9" s="748"/>
      <c r="AL9" s="133"/>
    </row>
    <row r="10" spans="1:50" s="134" customFormat="1" ht="12" customHeight="1">
      <c r="A10" s="133"/>
      <c r="B10" s="730"/>
      <c r="C10" s="731"/>
      <c r="D10" s="731"/>
      <c r="E10" s="731"/>
      <c r="F10" s="731"/>
      <c r="G10" s="731"/>
      <c r="H10" s="723" t="str">
        <f>IF(基本情報入力シート!M40="","",基本情報入力シート!M40)</f>
        <v/>
      </c>
      <c r="I10" s="724"/>
      <c r="J10" s="724"/>
      <c r="K10" s="724"/>
      <c r="L10" s="724"/>
      <c r="M10" s="724"/>
      <c r="N10" s="724"/>
      <c r="O10" s="724"/>
      <c r="P10" s="724"/>
      <c r="Q10" s="724"/>
      <c r="R10" s="724"/>
      <c r="S10" s="724"/>
      <c r="T10" s="724"/>
      <c r="U10" s="724"/>
      <c r="V10" s="724"/>
      <c r="W10" s="724"/>
      <c r="X10" s="724"/>
      <c r="Y10" s="724"/>
      <c r="Z10" s="724"/>
      <c r="AA10" s="724"/>
      <c r="AB10" s="724"/>
      <c r="AC10" s="724"/>
      <c r="AD10" s="724"/>
      <c r="AE10" s="724"/>
      <c r="AF10" s="724"/>
      <c r="AG10" s="724"/>
      <c r="AH10" s="724"/>
      <c r="AI10" s="724"/>
      <c r="AJ10" s="724"/>
      <c r="AK10" s="725"/>
      <c r="AL10" s="133"/>
    </row>
    <row r="11" spans="1:50" s="134" customFormat="1" ht="15" customHeight="1">
      <c r="A11" s="133"/>
      <c r="B11" s="736" t="s">
        <v>12</v>
      </c>
      <c r="C11" s="737"/>
      <c r="D11" s="737"/>
      <c r="E11" s="737"/>
      <c r="F11" s="737"/>
      <c r="G11" s="737"/>
      <c r="H11" s="738" t="str">
        <f>IF(基本情報入力シート!M43="","",基本情報入力シート!M43)</f>
        <v/>
      </c>
      <c r="I11" s="739"/>
      <c r="J11" s="739"/>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39"/>
      <c r="AK11" s="740"/>
      <c r="AL11" s="133"/>
      <c r="AT11" s="139"/>
      <c r="AU11" s="139"/>
      <c r="AV11" s="139"/>
      <c r="AW11" s="139"/>
      <c r="AX11" s="139"/>
    </row>
    <row r="12" spans="1:50" s="134" customFormat="1" ht="22.5" customHeight="1">
      <c r="A12" s="133"/>
      <c r="B12" s="728" t="s">
        <v>42</v>
      </c>
      <c r="C12" s="729"/>
      <c r="D12" s="729"/>
      <c r="E12" s="729"/>
      <c r="F12" s="729"/>
      <c r="G12" s="729"/>
      <c r="H12" s="723" t="str">
        <f>IF(基本情報入力シート!M44="","",基本情報入力シート!M44)</f>
        <v/>
      </c>
      <c r="I12" s="724"/>
      <c r="J12" s="724"/>
      <c r="K12" s="724"/>
      <c r="L12" s="724"/>
      <c r="M12" s="724"/>
      <c r="N12" s="724"/>
      <c r="O12" s="724"/>
      <c r="P12" s="724"/>
      <c r="Q12" s="724"/>
      <c r="R12" s="724"/>
      <c r="S12" s="724"/>
      <c r="T12" s="724"/>
      <c r="U12" s="724"/>
      <c r="V12" s="724"/>
      <c r="W12" s="724"/>
      <c r="X12" s="724"/>
      <c r="Y12" s="724"/>
      <c r="Z12" s="724"/>
      <c r="AA12" s="724"/>
      <c r="AB12" s="724"/>
      <c r="AC12" s="724"/>
      <c r="AD12" s="724"/>
      <c r="AE12" s="724"/>
      <c r="AF12" s="724"/>
      <c r="AG12" s="724"/>
      <c r="AH12" s="724"/>
      <c r="AI12" s="724"/>
      <c r="AJ12" s="724"/>
      <c r="AK12" s="725"/>
      <c r="AL12" s="133"/>
      <c r="AT12" s="139"/>
      <c r="AU12" s="139"/>
      <c r="AV12" s="139"/>
      <c r="AW12" s="139"/>
      <c r="AX12" s="139"/>
    </row>
    <row r="13" spans="1:50" s="134" customFormat="1" ht="17.25" customHeight="1">
      <c r="A13" s="133"/>
      <c r="B13" s="749" t="s">
        <v>24</v>
      </c>
      <c r="C13" s="749"/>
      <c r="D13" s="749"/>
      <c r="E13" s="749"/>
      <c r="F13" s="749"/>
      <c r="G13" s="749"/>
      <c r="H13" s="735" t="s">
        <v>25</v>
      </c>
      <c r="I13" s="735"/>
      <c r="J13" s="735"/>
      <c r="K13" s="732"/>
      <c r="L13" s="750" t="str">
        <f>IF(基本情報入力シート!M45="","",基本情報入力シート!M45)</f>
        <v/>
      </c>
      <c r="M13" s="750"/>
      <c r="N13" s="750"/>
      <c r="O13" s="750"/>
      <c r="P13" s="750"/>
      <c r="Q13" s="750"/>
      <c r="R13" s="750"/>
      <c r="S13" s="750"/>
      <c r="T13" s="750"/>
      <c r="U13" s="750"/>
      <c r="V13" s="749" t="s">
        <v>26</v>
      </c>
      <c r="W13" s="749"/>
      <c r="X13" s="749"/>
      <c r="Y13" s="749"/>
      <c r="Z13" s="750" t="str">
        <f>IF(基本情報入力シート!M46="","",基本情報入力シート!M46)</f>
        <v/>
      </c>
      <c r="AA13" s="750"/>
      <c r="AB13" s="750"/>
      <c r="AC13" s="750"/>
      <c r="AD13" s="750"/>
      <c r="AE13" s="750"/>
      <c r="AF13" s="750"/>
      <c r="AG13" s="750"/>
      <c r="AH13" s="750"/>
      <c r="AI13" s="750"/>
      <c r="AJ13" s="750"/>
      <c r="AK13" s="750"/>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43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44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752" t="s">
        <v>45</v>
      </c>
      <c r="C17" s="753"/>
      <c r="D17" s="753"/>
      <c r="E17" s="753"/>
      <c r="F17" s="753"/>
      <c r="G17" s="753"/>
      <c r="H17" s="753"/>
      <c r="I17" s="753"/>
      <c r="J17" s="753"/>
      <c r="K17" s="753"/>
      <c r="L17" s="753"/>
      <c r="M17" s="753"/>
      <c r="N17" s="753"/>
      <c r="O17" s="753"/>
      <c r="P17" s="753"/>
      <c r="Q17" s="753"/>
      <c r="R17" s="753"/>
      <c r="S17" s="753"/>
      <c r="T17" s="753"/>
      <c r="U17" s="753"/>
      <c r="V17" s="753"/>
      <c r="W17" s="754"/>
      <c r="X17" s="133"/>
      <c r="Y17" s="133"/>
      <c r="Z17" s="133"/>
      <c r="AA17" s="133"/>
      <c r="AB17" s="133"/>
      <c r="AC17" s="133"/>
      <c r="AD17" s="133"/>
      <c r="AE17" s="133"/>
      <c r="AF17" s="133"/>
      <c r="AG17" s="133"/>
      <c r="AH17" s="153"/>
      <c r="AI17" s="133"/>
      <c r="AJ17" s="133"/>
      <c r="AK17" s="133"/>
      <c r="AL17" s="133"/>
    </row>
    <row r="18" spans="1:53" ht="19.5" customHeight="1">
      <c r="A18" s="129"/>
      <c r="B18" s="154" t="s">
        <v>46</v>
      </c>
      <c r="C18" s="690" t="s">
        <v>47</v>
      </c>
      <c r="D18" s="690"/>
      <c r="E18" s="690"/>
      <c r="F18" s="690"/>
      <c r="G18" s="690"/>
      <c r="H18" s="690"/>
      <c r="I18" s="690"/>
      <c r="J18" s="690"/>
      <c r="K18" s="690"/>
      <c r="L18" s="690"/>
      <c r="M18" s="690"/>
      <c r="N18" s="690"/>
      <c r="O18" s="690"/>
      <c r="P18" s="755"/>
      <c r="Q18" s="626">
        <f>SUM('別紙様式3-2（４・５月）'!N5,'別紙様式3-2（４・５月）'!N6,'別紙様式3-2（４・５月）'!N7,'別紙様式3-3（６月以降分）'!N5)</f>
        <v>0</v>
      </c>
      <c r="R18" s="627"/>
      <c r="S18" s="627"/>
      <c r="T18" s="627"/>
      <c r="U18" s="627"/>
      <c r="V18" s="628"/>
      <c r="W18" s="155" t="s">
        <v>48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49</v>
      </c>
      <c r="D19" s="624" t="s">
        <v>50</v>
      </c>
      <c r="E19" s="624"/>
      <c r="F19" s="624"/>
      <c r="G19" s="624"/>
      <c r="H19" s="624"/>
      <c r="I19" s="624"/>
      <c r="J19" s="624"/>
      <c r="K19" s="624"/>
      <c r="L19" s="624"/>
      <c r="M19" s="624"/>
      <c r="N19" s="624"/>
      <c r="O19" s="624"/>
      <c r="P19" s="625"/>
      <c r="Q19" s="626">
        <f>SUM('別紙様式3-2（４・５月）'!N9,'別紙様式3-3（６月以降分）'!N7)</f>
        <v>0</v>
      </c>
      <c r="R19" s="627"/>
      <c r="S19" s="627"/>
      <c r="T19" s="627"/>
      <c r="U19" s="627"/>
      <c r="V19" s="628"/>
      <c r="W19" s="158" t="s">
        <v>48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51</v>
      </c>
      <c r="E20" s="624" t="s">
        <v>52</v>
      </c>
      <c r="F20" s="624"/>
      <c r="G20" s="624"/>
      <c r="H20" s="624"/>
      <c r="I20" s="624"/>
      <c r="J20" s="624"/>
      <c r="K20" s="624"/>
      <c r="L20" s="624"/>
      <c r="M20" s="624"/>
      <c r="N20" s="624"/>
      <c r="O20" s="624"/>
      <c r="P20" s="629"/>
      <c r="Q20" s="630"/>
      <c r="R20" s="631"/>
      <c r="S20" s="631"/>
      <c r="T20" s="631"/>
      <c r="U20" s="631"/>
      <c r="V20" s="632"/>
      <c r="W20" s="162" t="s">
        <v>48</v>
      </c>
      <c r="X20" s="130" t="s">
        <v>53</v>
      </c>
      <c r="Y20" s="163" t="str">
        <f>IF(Q20&gt;Q19,"×","")</f>
        <v/>
      </c>
      <c r="Z20" s="129"/>
      <c r="AA20" s="129"/>
      <c r="AB20" s="129"/>
      <c r="AC20" s="129"/>
      <c r="AD20" s="129"/>
      <c r="AE20" s="129"/>
      <c r="AF20" s="129"/>
      <c r="AG20" s="129"/>
      <c r="AH20" s="129"/>
      <c r="AI20" s="129"/>
      <c r="AJ20" s="129"/>
      <c r="AK20" s="129"/>
      <c r="AL20" s="129"/>
      <c r="AM20" s="879" t="s">
        <v>54</v>
      </c>
      <c r="AN20" s="880"/>
      <c r="AO20" s="880"/>
      <c r="AP20" s="880"/>
      <c r="AQ20" s="880"/>
      <c r="AR20" s="880"/>
      <c r="AS20" s="880"/>
      <c r="AT20" s="880"/>
      <c r="AU20" s="880"/>
      <c r="AV20" s="880"/>
      <c r="AW20" s="880"/>
      <c r="AX20" s="880"/>
      <c r="AY20" s="880"/>
      <c r="AZ20" s="880"/>
      <c r="BA20" s="881"/>
    </row>
    <row r="21" spans="1:53" ht="21.75" customHeight="1" thickBot="1">
      <c r="A21" s="129"/>
      <c r="B21" s="164" t="s">
        <v>55</v>
      </c>
      <c r="C21" s="624" t="s">
        <v>56</v>
      </c>
      <c r="D21" s="690"/>
      <c r="E21" s="690"/>
      <c r="F21" s="690"/>
      <c r="G21" s="690"/>
      <c r="H21" s="690"/>
      <c r="I21" s="690"/>
      <c r="J21" s="690"/>
      <c r="K21" s="690"/>
      <c r="L21" s="690"/>
      <c r="M21" s="690"/>
      <c r="N21" s="690"/>
      <c r="O21" s="690"/>
      <c r="P21" s="690"/>
      <c r="Q21" s="626">
        <f>Q18-Q20</f>
        <v>0</v>
      </c>
      <c r="R21" s="627"/>
      <c r="S21" s="627"/>
      <c r="T21" s="627"/>
      <c r="U21" s="627"/>
      <c r="V21" s="628"/>
      <c r="W21" s="155" t="s">
        <v>48</v>
      </c>
      <c r="X21" s="130" t="s">
        <v>53</v>
      </c>
      <c r="Y21" s="604" t="str">
        <f>IFERROR(IF(Q22&gt;=Q21,"○","×"),"")</f>
        <v>○</v>
      </c>
      <c r="Z21" s="129"/>
      <c r="AA21" s="129"/>
      <c r="AB21" s="129"/>
      <c r="AC21" s="129"/>
      <c r="AD21" s="129"/>
      <c r="AE21" s="129"/>
      <c r="AF21" s="129"/>
      <c r="AG21" s="129"/>
      <c r="AH21" s="129"/>
      <c r="AI21" s="129"/>
      <c r="AJ21" s="129"/>
      <c r="AK21" s="129"/>
      <c r="AL21" s="129"/>
      <c r="AM21" s="550" t="s">
        <v>57</v>
      </c>
      <c r="AN21" s="551"/>
      <c r="AO21" s="551"/>
      <c r="AP21" s="551"/>
      <c r="AQ21" s="551"/>
      <c r="AR21" s="551"/>
      <c r="AS21" s="551"/>
      <c r="AT21" s="551"/>
      <c r="AU21" s="551"/>
      <c r="AV21" s="551"/>
      <c r="AW21" s="551"/>
      <c r="AX21" s="551"/>
      <c r="AY21" s="551"/>
      <c r="AZ21" s="551"/>
      <c r="BA21" s="552"/>
    </row>
    <row r="22" spans="1:53" ht="24.75" customHeight="1" thickBot="1">
      <c r="A22" s="129"/>
      <c r="B22" s="164" t="s">
        <v>58</v>
      </c>
      <c r="C22" s="624" t="s">
        <v>59</v>
      </c>
      <c r="D22" s="624"/>
      <c r="E22" s="624"/>
      <c r="F22" s="624"/>
      <c r="G22" s="624"/>
      <c r="H22" s="624"/>
      <c r="I22" s="624"/>
      <c r="J22" s="624"/>
      <c r="K22" s="624"/>
      <c r="L22" s="624"/>
      <c r="M22" s="624"/>
      <c r="N22" s="624"/>
      <c r="O22" s="624"/>
      <c r="P22" s="624"/>
      <c r="Q22" s="630"/>
      <c r="R22" s="631"/>
      <c r="S22" s="631"/>
      <c r="T22" s="631"/>
      <c r="U22" s="631"/>
      <c r="V22" s="632"/>
      <c r="W22" s="165" t="s">
        <v>48</v>
      </c>
      <c r="X22" s="130" t="s">
        <v>53</v>
      </c>
      <c r="Y22" s="605"/>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718" t="s">
        <v>60</v>
      </c>
      <c r="C24" s="719"/>
      <c r="D24" s="719"/>
      <c r="E24" s="719"/>
      <c r="F24" s="719"/>
      <c r="G24" s="719"/>
      <c r="H24" s="719"/>
      <c r="I24" s="719"/>
      <c r="J24" s="719"/>
      <c r="K24" s="719"/>
      <c r="L24" s="719"/>
      <c r="M24" s="719"/>
      <c r="N24" s="719"/>
      <c r="O24" s="719"/>
      <c r="P24" s="719"/>
      <c r="Q24" s="720"/>
      <c r="R24" s="720"/>
      <c r="S24" s="720"/>
      <c r="T24" s="720"/>
      <c r="U24" s="720"/>
      <c r="V24" s="720"/>
      <c r="W24" s="721"/>
      <c r="X24" s="130"/>
      <c r="Y24" s="130"/>
      <c r="Z24" s="129"/>
      <c r="AA24" s="129"/>
      <c r="AB24" s="129"/>
      <c r="AC24" s="129"/>
      <c r="AD24" s="129"/>
      <c r="AE24" s="129"/>
      <c r="AF24" s="129"/>
      <c r="AG24" s="129"/>
      <c r="AH24" s="129"/>
      <c r="AI24" s="129"/>
      <c r="AJ24" s="129"/>
      <c r="AK24" s="129"/>
      <c r="AL24" s="129"/>
    </row>
    <row r="25" spans="1:53" ht="30" customHeight="1" thickBot="1">
      <c r="A25" s="129"/>
      <c r="B25" s="164" t="s">
        <v>61</v>
      </c>
      <c r="C25" s="624" t="s">
        <v>62</v>
      </c>
      <c r="D25" s="624"/>
      <c r="E25" s="624"/>
      <c r="F25" s="624"/>
      <c r="G25" s="624"/>
      <c r="H25" s="624"/>
      <c r="I25" s="624"/>
      <c r="J25" s="624"/>
      <c r="K25" s="624"/>
      <c r="L25" s="624"/>
      <c r="M25" s="624"/>
      <c r="N25" s="624"/>
      <c r="O25" s="624"/>
      <c r="P25" s="625"/>
      <c r="Q25" s="867">
        <f>Q19-Q20</f>
        <v>0</v>
      </c>
      <c r="R25" s="868"/>
      <c r="S25" s="868"/>
      <c r="T25" s="868"/>
      <c r="U25" s="868"/>
      <c r="V25" s="868"/>
      <c r="W25" s="158" t="s">
        <v>48</v>
      </c>
      <c r="X25" s="130" t="s">
        <v>53</v>
      </c>
      <c r="Y25" s="869" t="str">
        <f>IFERROR(IF(Q25&lt;=0,"",IF(Q26&gt;=Q25,"○","△")),"")</f>
        <v/>
      </c>
      <c r="Z25" s="130" t="s">
        <v>53</v>
      </c>
      <c r="AA25" s="604" t="str">
        <f>IFERROR(IF(Y25="△",IF(Q28&gt;=Q25,"○","×"),""),"")</f>
        <v/>
      </c>
      <c r="AB25" s="129"/>
      <c r="AC25" s="129"/>
      <c r="AD25" s="129"/>
      <c r="AE25" s="129"/>
      <c r="AF25" s="129"/>
      <c r="AG25" s="129"/>
      <c r="AH25" s="129"/>
      <c r="AI25" s="129"/>
      <c r="AJ25" s="129"/>
      <c r="AK25" s="129"/>
      <c r="AL25" s="129"/>
    </row>
    <row r="26" spans="1:53" ht="39.75" customHeight="1" thickBot="1">
      <c r="A26" s="129"/>
      <c r="B26" s="164" t="s">
        <v>63</v>
      </c>
      <c r="C26" s="624" t="s">
        <v>64</v>
      </c>
      <c r="D26" s="624"/>
      <c r="E26" s="624"/>
      <c r="F26" s="624"/>
      <c r="G26" s="624"/>
      <c r="H26" s="624"/>
      <c r="I26" s="624"/>
      <c r="J26" s="624"/>
      <c r="K26" s="624"/>
      <c r="L26" s="624"/>
      <c r="M26" s="624"/>
      <c r="N26" s="624"/>
      <c r="O26" s="624"/>
      <c r="P26" s="625"/>
      <c r="Q26" s="630"/>
      <c r="R26" s="631"/>
      <c r="S26" s="631"/>
      <c r="T26" s="631"/>
      <c r="U26" s="631"/>
      <c r="V26" s="632"/>
      <c r="W26" s="158" t="s">
        <v>48</v>
      </c>
      <c r="X26" s="130" t="s">
        <v>53</v>
      </c>
      <c r="Y26" s="870"/>
      <c r="Z26" s="130"/>
      <c r="AA26" s="658"/>
      <c r="AB26" s="129"/>
      <c r="AC26" s="129"/>
      <c r="AD26" s="129"/>
      <c r="AE26" s="129"/>
      <c r="AF26" s="129"/>
      <c r="AG26" s="129"/>
      <c r="AH26" s="129"/>
      <c r="AI26" s="129"/>
      <c r="AJ26" s="129"/>
      <c r="AK26" s="129"/>
      <c r="AL26" s="129"/>
    </row>
    <row r="27" spans="1:53" ht="27.75" customHeight="1" thickBot="1">
      <c r="A27" s="129"/>
      <c r="B27" s="164" t="s">
        <v>65</v>
      </c>
      <c r="C27" s="624" t="s">
        <v>66</v>
      </c>
      <c r="D27" s="624"/>
      <c r="E27" s="624"/>
      <c r="F27" s="624"/>
      <c r="G27" s="624"/>
      <c r="H27" s="624"/>
      <c r="I27" s="624"/>
      <c r="J27" s="624"/>
      <c r="K27" s="624"/>
      <c r="L27" s="624"/>
      <c r="M27" s="624"/>
      <c r="N27" s="624"/>
      <c r="O27" s="624"/>
      <c r="P27" s="625"/>
      <c r="Q27" s="630"/>
      <c r="R27" s="631"/>
      <c r="S27" s="631"/>
      <c r="T27" s="631"/>
      <c r="U27" s="631"/>
      <c r="V27" s="632"/>
      <c r="W27" s="158" t="s">
        <v>48</v>
      </c>
      <c r="X27" s="129"/>
      <c r="Y27" s="129"/>
      <c r="Z27" s="130"/>
      <c r="AA27" s="658"/>
      <c r="AB27" s="129"/>
      <c r="AC27" s="129"/>
      <c r="AD27" s="129"/>
      <c r="AE27" s="129"/>
      <c r="AF27" s="129"/>
      <c r="AG27" s="129"/>
      <c r="AH27" s="129"/>
      <c r="AI27" s="129"/>
      <c r="AJ27" s="129"/>
      <c r="AK27" s="129"/>
      <c r="AL27" s="129"/>
      <c r="AM27" s="556" t="s">
        <v>67</v>
      </c>
      <c r="AN27" s="557"/>
      <c r="AO27" s="557"/>
      <c r="AP27" s="557"/>
      <c r="AQ27" s="557"/>
      <c r="AR27" s="557"/>
      <c r="AS27" s="557"/>
      <c r="AT27" s="557"/>
      <c r="AU27" s="557"/>
      <c r="AV27" s="557"/>
      <c r="AW27" s="557"/>
      <c r="AX27" s="557"/>
      <c r="AY27" s="557"/>
      <c r="AZ27" s="557"/>
      <c r="BA27" s="558"/>
    </row>
    <row r="28" spans="1:53" ht="18" customHeight="1" thickBot="1">
      <c r="A28" s="129"/>
      <c r="B28" s="164" t="s">
        <v>68</v>
      </c>
      <c r="C28" s="624" t="s">
        <v>69</v>
      </c>
      <c r="D28" s="624"/>
      <c r="E28" s="624"/>
      <c r="F28" s="624"/>
      <c r="G28" s="624"/>
      <c r="H28" s="624"/>
      <c r="I28" s="624"/>
      <c r="J28" s="624"/>
      <c r="K28" s="624"/>
      <c r="L28" s="624"/>
      <c r="M28" s="624"/>
      <c r="N28" s="624"/>
      <c r="O28" s="624"/>
      <c r="P28" s="625"/>
      <c r="Q28" s="655">
        <f>Q26+Q27</f>
        <v>0</v>
      </c>
      <c r="R28" s="656"/>
      <c r="S28" s="656"/>
      <c r="T28" s="656"/>
      <c r="U28" s="656"/>
      <c r="V28" s="657"/>
      <c r="W28" s="158" t="s">
        <v>48</v>
      </c>
      <c r="X28" s="129"/>
      <c r="Y28" s="129"/>
      <c r="Z28" s="129" t="s">
        <v>53</v>
      </c>
      <c r="AA28" s="605"/>
      <c r="AB28" s="129"/>
      <c r="AC28" s="129"/>
      <c r="AD28" s="129"/>
      <c r="AE28" s="129"/>
      <c r="AF28" s="129"/>
      <c r="AG28" s="129"/>
      <c r="AH28" s="129"/>
      <c r="AI28" s="129"/>
      <c r="AJ28" s="129"/>
      <c r="AK28" s="163" t="str">
        <f>IFERROR(IF(OR(AND(AM29=TRUE,O29&lt;&gt;""),AND(AM30=TRUE,U29&lt;&gt;"")),"○","×"),"")</f>
        <v>×</v>
      </c>
      <c r="AL28" s="129"/>
      <c r="AM28" s="553" t="s">
        <v>70</v>
      </c>
      <c r="AN28" s="554"/>
      <c r="AO28" s="554"/>
      <c r="AP28" s="554"/>
      <c r="AQ28" s="554"/>
      <c r="AR28" s="554"/>
      <c r="AS28" s="554"/>
      <c r="AT28" s="554"/>
      <c r="AU28" s="554"/>
      <c r="AV28" s="554"/>
      <c r="AW28" s="554"/>
      <c r="AX28" s="554"/>
      <c r="AY28" s="554"/>
      <c r="AZ28" s="554"/>
      <c r="BA28" s="555"/>
    </row>
    <row r="29" spans="1:53" ht="18" customHeight="1">
      <c r="A29" s="129"/>
      <c r="B29" s="659" t="s">
        <v>71</v>
      </c>
      <c r="C29" s="711" t="s">
        <v>72</v>
      </c>
      <c r="D29" s="711"/>
      <c r="E29" s="712"/>
      <c r="F29" s="167"/>
      <c r="G29" s="715" t="s">
        <v>73</v>
      </c>
      <c r="H29" s="716"/>
      <c r="I29" s="716"/>
      <c r="J29" s="717"/>
      <c r="K29" s="697" t="s">
        <v>74</v>
      </c>
      <c r="L29" s="697"/>
      <c r="M29" s="697"/>
      <c r="N29" s="697"/>
      <c r="O29" s="699"/>
      <c r="P29" s="700"/>
      <c r="Q29" s="703" t="s">
        <v>75</v>
      </c>
      <c r="R29" s="703"/>
      <c r="S29" s="703"/>
      <c r="T29" s="703"/>
      <c r="U29" s="705"/>
      <c r="V29" s="706"/>
      <c r="W29" s="706"/>
      <c r="X29" s="706"/>
      <c r="Y29" s="706"/>
      <c r="Z29" s="706"/>
      <c r="AA29" s="706"/>
      <c r="AB29" s="706"/>
      <c r="AC29" s="706"/>
      <c r="AD29" s="706"/>
      <c r="AE29" s="706"/>
      <c r="AF29" s="706"/>
      <c r="AG29" s="706"/>
      <c r="AH29" s="706"/>
      <c r="AI29" s="706"/>
      <c r="AJ29" s="706"/>
      <c r="AK29" s="707"/>
      <c r="AL29" s="168"/>
      <c r="AM29" s="127" t="b">
        <v>0</v>
      </c>
    </row>
    <row r="30" spans="1:53" ht="18" customHeight="1" thickBot="1">
      <c r="A30" s="129"/>
      <c r="B30" s="660"/>
      <c r="C30" s="713"/>
      <c r="D30" s="713"/>
      <c r="E30" s="714"/>
      <c r="F30" s="169"/>
      <c r="G30" s="639" t="s">
        <v>76</v>
      </c>
      <c r="H30" s="640"/>
      <c r="I30" s="640"/>
      <c r="J30" s="641"/>
      <c r="K30" s="698"/>
      <c r="L30" s="698"/>
      <c r="M30" s="698"/>
      <c r="N30" s="698"/>
      <c r="O30" s="701"/>
      <c r="P30" s="702"/>
      <c r="Q30" s="704"/>
      <c r="R30" s="704"/>
      <c r="S30" s="704"/>
      <c r="T30" s="704"/>
      <c r="U30" s="708"/>
      <c r="V30" s="709"/>
      <c r="W30" s="709"/>
      <c r="X30" s="709"/>
      <c r="Y30" s="709"/>
      <c r="Z30" s="709"/>
      <c r="AA30" s="709"/>
      <c r="AB30" s="709"/>
      <c r="AC30" s="709"/>
      <c r="AD30" s="709"/>
      <c r="AE30" s="709"/>
      <c r="AF30" s="709"/>
      <c r="AG30" s="709"/>
      <c r="AH30" s="709"/>
      <c r="AI30" s="709"/>
      <c r="AJ30" s="709"/>
      <c r="AK30" s="710"/>
      <c r="AL30" s="168"/>
      <c r="AM30" s="127" t="b">
        <v>0</v>
      </c>
    </row>
    <row r="31" spans="1:53" ht="18" customHeight="1">
      <c r="A31" s="129"/>
      <c r="B31" s="171" t="s">
        <v>77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78</v>
      </c>
      <c r="C32" s="623" t="s">
        <v>79</v>
      </c>
      <c r="D32" s="623"/>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c r="AK32" s="623"/>
      <c r="AL32" s="176"/>
      <c r="AM32" s="170"/>
      <c r="AN32" s="170"/>
    </row>
    <row r="33" spans="1:53" ht="23.25" customHeight="1">
      <c r="A33" s="129"/>
      <c r="B33" s="177" t="s">
        <v>78</v>
      </c>
      <c r="C33" s="623" t="s">
        <v>80</v>
      </c>
      <c r="D33" s="623"/>
      <c r="E33" s="623"/>
      <c r="F33" s="623"/>
      <c r="G33" s="623"/>
      <c r="H33" s="623"/>
      <c r="I33" s="623"/>
      <c r="J33" s="623"/>
      <c r="K33" s="623"/>
      <c r="L33" s="623"/>
      <c r="M33" s="623"/>
      <c r="N33" s="623"/>
      <c r="O33" s="623"/>
      <c r="P33" s="623"/>
      <c r="Q33" s="623"/>
      <c r="R33" s="623"/>
      <c r="S33" s="623"/>
      <c r="T33" s="623"/>
      <c r="U33" s="623"/>
      <c r="V33" s="623"/>
      <c r="W33" s="623"/>
      <c r="X33" s="623"/>
      <c r="Y33" s="623"/>
      <c r="Z33" s="623"/>
      <c r="AA33" s="623"/>
      <c r="AB33" s="623"/>
      <c r="AC33" s="623"/>
      <c r="AD33" s="623"/>
      <c r="AE33" s="623"/>
      <c r="AF33" s="623"/>
      <c r="AG33" s="623"/>
      <c r="AH33" s="623"/>
      <c r="AI33" s="623"/>
      <c r="AJ33" s="623"/>
      <c r="AK33" s="623"/>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81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46</v>
      </c>
      <c r="C36" s="679" t="s">
        <v>82</v>
      </c>
      <c r="D36" s="679"/>
      <c r="E36" s="679"/>
      <c r="F36" s="679"/>
      <c r="G36" s="679"/>
      <c r="H36" s="679"/>
      <c r="I36" s="679"/>
      <c r="J36" s="679"/>
      <c r="K36" s="679"/>
      <c r="L36" s="679"/>
      <c r="M36" s="679"/>
      <c r="N36" s="679"/>
      <c r="O36" s="679"/>
      <c r="P36" s="680"/>
      <c r="Q36" s="691">
        <f>Q37-Q38-Q39</f>
        <v>0</v>
      </c>
      <c r="R36" s="692"/>
      <c r="S36" s="692"/>
      <c r="T36" s="692"/>
      <c r="U36" s="692"/>
      <c r="V36" s="693"/>
      <c r="W36" s="186" t="s">
        <v>48</v>
      </c>
      <c r="X36" s="187" t="s">
        <v>53</v>
      </c>
      <c r="Y36" s="604" t="str">
        <f>IF(Q40="","",IF(Q36="","",IF(Q36&gt;=Q40,"○","×")))</f>
        <v>○</v>
      </c>
      <c r="Z36" s="188"/>
      <c r="AA36" s="182"/>
      <c r="AB36" s="182"/>
      <c r="AC36" s="182"/>
      <c r="AD36" s="184"/>
      <c r="AE36" s="184"/>
      <c r="AF36" s="184"/>
      <c r="AG36" s="184"/>
      <c r="AH36" s="184"/>
      <c r="AI36" s="184"/>
      <c r="AJ36" s="184"/>
      <c r="AK36" s="184"/>
      <c r="AL36" s="129"/>
      <c r="AM36" s="562" t="s">
        <v>83</v>
      </c>
      <c r="AN36" s="563"/>
      <c r="AO36" s="563"/>
      <c r="AP36" s="563"/>
      <c r="AQ36" s="563"/>
      <c r="AR36" s="563"/>
      <c r="AS36" s="563"/>
      <c r="AT36" s="563"/>
      <c r="AU36" s="563"/>
      <c r="AV36" s="563"/>
      <c r="AW36" s="563"/>
      <c r="AX36" s="563"/>
      <c r="AY36" s="563"/>
      <c r="AZ36" s="563"/>
      <c r="BA36" s="564"/>
    </row>
    <row r="37" spans="1:53" ht="18.75" customHeight="1" thickBot="1">
      <c r="A37" s="129"/>
      <c r="B37" s="652"/>
      <c r="C37" s="696" t="s">
        <v>84</v>
      </c>
      <c r="D37" s="696"/>
      <c r="E37" s="696"/>
      <c r="F37" s="696"/>
      <c r="G37" s="696"/>
      <c r="H37" s="696"/>
      <c r="I37" s="696"/>
      <c r="J37" s="696"/>
      <c r="K37" s="696"/>
      <c r="L37" s="696"/>
      <c r="M37" s="696"/>
      <c r="N37" s="696"/>
      <c r="O37" s="696"/>
      <c r="P37" s="682"/>
      <c r="Q37" s="687"/>
      <c r="R37" s="688"/>
      <c r="S37" s="688"/>
      <c r="T37" s="688"/>
      <c r="U37" s="688"/>
      <c r="V37" s="689"/>
      <c r="W37" s="186" t="s">
        <v>48</v>
      </c>
      <c r="X37" s="187"/>
      <c r="Y37" s="658"/>
      <c r="Z37" s="188"/>
      <c r="AA37" s="182"/>
      <c r="AB37" s="182"/>
      <c r="AC37" s="182"/>
      <c r="AD37" s="184"/>
      <c r="AE37" s="182"/>
      <c r="AF37" s="182"/>
      <c r="AG37" s="182"/>
      <c r="AH37" s="182"/>
      <c r="AI37" s="182"/>
      <c r="AJ37" s="182"/>
      <c r="AK37" s="184"/>
      <c r="AL37" s="129"/>
      <c r="AM37" s="565"/>
      <c r="AN37" s="566"/>
      <c r="AO37" s="566"/>
      <c r="AP37" s="566"/>
      <c r="AQ37" s="566"/>
      <c r="AR37" s="566"/>
      <c r="AS37" s="566"/>
      <c r="AT37" s="566"/>
      <c r="AU37" s="566"/>
      <c r="AV37" s="566"/>
      <c r="AW37" s="566"/>
      <c r="AX37" s="566"/>
      <c r="AY37" s="566"/>
      <c r="AZ37" s="566"/>
      <c r="BA37" s="567"/>
    </row>
    <row r="38" spans="1:53" ht="18.75" customHeight="1" thickBot="1">
      <c r="A38" s="129"/>
      <c r="B38" s="652"/>
      <c r="C38" s="685" t="s">
        <v>85</v>
      </c>
      <c r="D38" s="685"/>
      <c r="E38" s="685"/>
      <c r="F38" s="685"/>
      <c r="G38" s="685"/>
      <c r="H38" s="685"/>
      <c r="I38" s="685"/>
      <c r="J38" s="685"/>
      <c r="K38" s="685"/>
      <c r="L38" s="685"/>
      <c r="M38" s="685"/>
      <c r="N38" s="685"/>
      <c r="O38" s="685"/>
      <c r="P38" s="686"/>
      <c r="Q38" s="691">
        <f>Q22</f>
        <v>0</v>
      </c>
      <c r="R38" s="692"/>
      <c r="S38" s="692"/>
      <c r="T38" s="692"/>
      <c r="U38" s="692"/>
      <c r="V38" s="693"/>
      <c r="W38" s="186" t="s">
        <v>48</v>
      </c>
      <c r="X38" s="187"/>
      <c r="Y38" s="658"/>
      <c r="Z38" s="188"/>
      <c r="AA38" s="182"/>
      <c r="AB38" s="182"/>
      <c r="AC38" s="182"/>
      <c r="AD38" s="184"/>
      <c r="AE38" s="182"/>
      <c r="AF38" s="182"/>
      <c r="AG38" s="182"/>
      <c r="AH38" s="182"/>
      <c r="AI38" s="182"/>
      <c r="AJ38" s="182"/>
      <c r="AK38" s="184"/>
      <c r="AL38" s="129"/>
      <c r="AM38" s="565"/>
      <c r="AN38" s="566"/>
      <c r="AO38" s="566"/>
      <c r="AP38" s="566"/>
      <c r="AQ38" s="566"/>
      <c r="AR38" s="566"/>
      <c r="AS38" s="566"/>
      <c r="AT38" s="566"/>
      <c r="AU38" s="566"/>
      <c r="AV38" s="566"/>
      <c r="AW38" s="566"/>
      <c r="AX38" s="566"/>
      <c r="AY38" s="566"/>
      <c r="AZ38" s="566"/>
      <c r="BA38" s="567"/>
    </row>
    <row r="39" spans="1:53" ht="27.75" customHeight="1" thickBot="1">
      <c r="A39" s="129"/>
      <c r="B39" s="451"/>
      <c r="C39" s="685" t="s">
        <v>86</v>
      </c>
      <c r="D39" s="685"/>
      <c r="E39" s="685"/>
      <c r="F39" s="685"/>
      <c r="G39" s="685"/>
      <c r="H39" s="685"/>
      <c r="I39" s="685"/>
      <c r="J39" s="685"/>
      <c r="K39" s="685"/>
      <c r="L39" s="685"/>
      <c r="M39" s="685"/>
      <c r="N39" s="685"/>
      <c r="O39" s="685"/>
      <c r="P39" s="686"/>
      <c r="Q39" s="687"/>
      <c r="R39" s="688"/>
      <c r="S39" s="688"/>
      <c r="T39" s="688"/>
      <c r="U39" s="688"/>
      <c r="V39" s="689"/>
      <c r="W39" s="186" t="s">
        <v>48</v>
      </c>
      <c r="X39" s="187"/>
      <c r="Y39" s="658"/>
      <c r="Z39" s="188"/>
      <c r="AA39" s="182"/>
      <c r="AB39" s="182"/>
      <c r="AC39" s="182"/>
      <c r="AD39" s="184"/>
      <c r="AE39" s="182"/>
      <c r="AF39" s="182"/>
      <c r="AG39" s="182"/>
      <c r="AH39" s="182"/>
      <c r="AI39" s="182"/>
      <c r="AJ39" s="182"/>
      <c r="AK39" s="184"/>
      <c r="AL39" s="129"/>
      <c r="AM39" s="565"/>
      <c r="AN39" s="566"/>
      <c r="AO39" s="566"/>
      <c r="AP39" s="566"/>
      <c r="AQ39" s="566"/>
      <c r="AR39" s="566"/>
      <c r="AS39" s="566"/>
      <c r="AT39" s="566"/>
      <c r="AU39" s="566"/>
      <c r="AV39" s="566"/>
      <c r="AW39" s="566"/>
      <c r="AX39" s="566"/>
      <c r="AY39" s="566"/>
      <c r="AZ39" s="566"/>
      <c r="BA39" s="567"/>
    </row>
    <row r="40" spans="1:53" ht="30.75" customHeight="1" thickBot="1">
      <c r="A40" s="129"/>
      <c r="B40" s="185" t="s">
        <v>55</v>
      </c>
      <c r="C40" s="694" t="s">
        <v>87</v>
      </c>
      <c r="D40" s="695"/>
      <c r="E40" s="695"/>
      <c r="F40" s="695"/>
      <c r="G40" s="695"/>
      <c r="H40" s="695"/>
      <c r="I40" s="695"/>
      <c r="J40" s="695"/>
      <c r="K40" s="695"/>
      <c r="L40" s="695"/>
      <c r="M40" s="695"/>
      <c r="N40" s="695"/>
      <c r="O40" s="695"/>
      <c r="P40" s="695"/>
      <c r="Q40" s="691">
        <f>Q41-Q42-Q43-Q44-Q45-Q46</f>
        <v>0</v>
      </c>
      <c r="R40" s="692"/>
      <c r="S40" s="692"/>
      <c r="T40" s="692"/>
      <c r="U40" s="692"/>
      <c r="V40" s="693"/>
      <c r="W40" s="189" t="s">
        <v>48</v>
      </c>
      <c r="X40" s="187" t="s">
        <v>53</v>
      </c>
      <c r="Y40" s="605"/>
      <c r="Z40" s="188"/>
      <c r="AA40" s="182"/>
      <c r="AB40" s="182"/>
      <c r="AC40" s="182"/>
      <c r="AD40" s="184"/>
      <c r="AE40" s="182"/>
      <c r="AF40" s="182"/>
      <c r="AG40" s="182"/>
      <c r="AH40" s="182"/>
      <c r="AI40" s="182"/>
      <c r="AJ40" s="182"/>
      <c r="AK40" s="184"/>
      <c r="AL40" s="129"/>
      <c r="AM40" s="568"/>
      <c r="AN40" s="569"/>
      <c r="AO40" s="569"/>
      <c r="AP40" s="569"/>
      <c r="AQ40" s="569"/>
      <c r="AR40" s="569"/>
      <c r="AS40" s="569"/>
      <c r="AT40" s="569"/>
      <c r="AU40" s="569"/>
      <c r="AV40" s="569"/>
      <c r="AW40" s="569"/>
      <c r="AX40" s="569"/>
      <c r="AY40" s="569"/>
      <c r="AZ40" s="569"/>
      <c r="BA40" s="570"/>
    </row>
    <row r="41" spans="1:53" ht="18.75" customHeight="1" thickBot="1">
      <c r="A41" s="129"/>
      <c r="B41" s="668"/>
      <c r="C41" s="682" t="s">
        <v>88</v>
      </c>
      <c r="D41" s="683"/>
      <c r="E41" s="683"/>
      <c r="F41" s="683"/>
      <c r="G41" s="683"/>
      <c r="H41" s="683"/>
      <c r="I41" s="683"/>
      <c r="J41" s="683"/>
      <c r="K41" s="683"/>
      <c r="L41" s="683"/>
      <c r="M41" s="683"/>
      <c r="N41" s="683"/>
      <c r="O41" s="683"/>
      <c r="P41" s="684"/>
      <c r="Q41" s="673"/>
      <c r="R41" s="674"/>
      <c r="S41" s="674"/>
      <c r="T41" s="674"/>
      <c r="U41" s="674"/>
      <c r="V41" s="675"/>
      <c r="W41" s="186" t="s">
        <v>48</v>
      </c>
      <c r="X41" s="182"/>
      <c r="Y41" s="182"/>
      <c r="Z41" s="182"/>
      <c r="AA41" s="182"/>
      <c r="AB41" s="182"/>
      <c r="AC41" s="182"/>
      <c r="AD41" s="184"/>
      <c r="AE41" s="182"/>
      <c r="AF41" s="182"/>
      <c r="AG41" s="182"/>
      <c r="AH41" s="182"/>
      <c r="AI41" s="182"/>
      <c r="AJ41" s="182"/>
      <c r="AK41" s="184"/>
      <c r="AL41" s="129"/>
    </row>
    <row r="42" spans="1:53" ht="18.75" customHeight="1" thickBot="1">
      <c r="A42" s="129"/>
      <c r="B42" s="668"/>
      <c r="C42" s="682" t="s">
        <v>89</v>
      </c>
      <c r="D42" s="683"/>
      <c r="E42" s="683"/>
      <c r="F42" s="683"/>
      <c r="G42" s="683"/>
      <c r="H42" s="683"/>
      <c r="I42" s="683"/>
      <c r="J42" s="683"/>
      <c r="K42" s="683"/>
      <c r="L42" s="683"/>
      <c r="M42" s="683"/>
      <c r="N42" s="683"/>
      <c r="O42" s="683"/>
      <c r="P42" s="684"/>
      <c r="Q42" s="673"/>
      <c r="R42" s="674"/>
      <c r="S42" s="674"/>
      <c r="T42" s="674"/>
      <c r="U42" s="674"/>
      <c r="V42" s="675"/>
      <c r="W42" s="186" t="s">
        <v>48</v>
      </c>
      <c r="X42" s="182"/>
      <c r="Y42" s="182"/>
      <c r="Z42" s="182"/>
      <c r="AA42" s="182"/>
      <c r="AB42" s="182"/>
      <c r="AC42" s="182"/>
      <c r="AD42" s="184"/>
      <c r="AE42" s="182"/>
      <c r="AF42" s="182"/>
      <c r="AG42" s="182"/>
      <c r="AH42" s="182"/>
      <c r="AI42" s="182"/>
      <c r="AJ42" s="182"/>
      <c r="AK42" s="184"/>
      <c r="AL42" s="129"/>
    </row>
    <row r="43" spans="1:53" ht="18.75" customHeight="1" thickBot="1">
      <c r="A43" s="129"/>
      <c r="B43" s="668"/>
      <c r="C43" s="682" t="s">
        <v>90</v>
      </c>
      <c r="D43" s="683"/>
      <c r="E43" s="683"/>
      <c r="F43" s="683"/>
      <c r="G43" s="683"/>
      <c r="H43" s="683"/>
      <c r="I43" s="683"/>
      <c r="J43" s="683"/>
      <c r="K43" s="683"/>
      <c r="L43" s="683"/>
      <c r="M43" s="683"/>
      <c r="N43" s="683"/>
      <c r="O43" s="683"/>
      <c r="P43" s="684"/>
      <c r="Q43" s="673"/>
      <c r="R43" s="674"/>
      <c r="S43" s="674"/>
      <c r="T43" s="674"/>
      <c r="U43" s="674"/>
      <c r="V43" s="675"/>
      <c r="W43" s="186" t="s">
        <v>48</v>
      </c>
      <c r="X43" s="182"/>
      <c r="Y43" s="182"/>
      <c r="Z43" s="182"/>
      <c r="AA43" s="182"/>
      <c r="AB43" s="182"/>
      <c r="AC43" s="182"/>
      <c r="AD43" s="184"/>
      <c r="AE43" s="182"/>
      <c r="AF43" s="182"/>
      <c r="AG43" s="182"/>
      <c r="AH43" s="182"/>
      <c r="AI43" s="182"/>
      <c r="AJ43" s="182"/>
      <c r="AK43" s="184"/>
      <c r="AL43" s="129"/>
    </row>
    <row r="44" spans="1:53" ht="20.25" customHeight="1" thickBot="1">
      <c r="A44" s="129"/>
      <c r="B44" s="668"/>
      <c r="C44" s="649" t="s">
        <v>91</v>
      </c>
      <c r="D44" s="650"/>
      <c r="E44" s="650"/>
      <c r="F44" s="650"/>
      <c r="G44" s="650"/>
      <c r="H44" s="650"/>
      <c r="I44" s="650"/>
      <c r="J44" s="650"/>
      <c r="K44" s="650"/>
      <c r="L44" s="650"/>
      <c r="M44" s="650"/>
      <c r="N44" s="650"/>
      <c r="O44" s="650"/>
      <c r="P44" s="651"/>
      <c r="Q44" s="673"/>
      <c r="R44" s="674"/>
      <c r="S44" s="674"/>
      <c r="T44" s="674"/>
      <c r="U44" s="674"/>
      <c r="V44" s="675"/>
      <c r="W44" s="186" t="s">
        <v>48</v>
      </c>
      <c r="X44" s="182"/>
      <c r="Y44" s="182"/>
      <c r="Z44" s="182"/>
      <c r="AA44" s="182"/>
      <c r="AB44" s="182"/>
      <c r="AC44" s="182"/>
      <c r="AD44" s="184"/>
      <c r="AE44" s="182"/>
      <c r="AF44" s="182"/>
      <c r="AG44" s="182"/>
      <c r="AH44" s="182"/>
      <c r="AI44" s="182"/>
      <c r="AJ44" s="182"/>
      <c r="AK44" s="184"/>
      <c r="AL44" s="129"/>
    </row>
    <row r="45" spans="1:53" ht="27.75" customHeight="1" thickBot="1">
      <c r="A45" s="129"/>
      <c r="B45" s="668"/>
      <c r="C45" s="649" t="s">
        <v>92</v>
      </c>
      <c r="D45" s="650"/>
      <c r="E45" s="650"/>
      <c r="F45" s="650"/>
      <c r="G45" s="650"/>
      <c r="H45" s="650"/>
      <c r="I45" s="650"/>
      <c r="J45" s="650"/>
      <c r="K45" s="650"/>
      <c r="L45" s="650"/>
      <c r="M45" s="650"/>
      <c r="N45" s="650"/>
      <c r="O45" s="650"/>
      <c r="P45" s="651"/>
      <c r="Q45" s="673"/>
      <c r="R45" s="674"/>
      <c r="S45" s="674"/>
      <c r="T45" s="674"/>
      <c r="U45" s="674"/>
      <c r="V45" s="675"/>
      <c r="W45" s="186" t="s">
        <v>48</v>
      </c>
      <c r="X45" s="182"/>
      <c r="Y45" s="182"/>
      <c r="Z45" s="182"/>
      <c r="AA45" s="182"/>
      <c r="AB45" s="182"/>
      <c r="AC45" s="182"/>
      <c r="AD45" s="184"/>
      <c r="AE45" s="182"/>
      <c r="AF45" s="182"/>
      <c r="AG45" s="182"/>
      <c r="AH45" s="182"/>
      <c r="AI45" s="182"/>
      <c r="AJ45" s="182"/>
      <c r="AK45" s="184"/>
      <c r="AL45" s="129"/>
    </row>
    <row r="46" spans="1:53" ht="28.5" customHeight="1" thickBot="1">
      <c r="A46" s="129"/>
      <c r="B46" s="669"/>
      <c r="C46" s="670" t="s">
        <v>93</v>
      </c>
      <c r="D46" s="671"/>
      <c r="E46" s="671"/>
      <c r="F46" s="671"/>
      <c r="G46" s="671"/>
      <c r="H46" s="671"/>
      <c r="I46" s="671"/>
      <c r="J46" s="671"/>
      <c r="K46" s="671"/>
      <c r="L46" s="671"/>
      <c r="M46" s="671"/>
      <c r="N46" s="671"/>
      <c r="O46" s="671"/>
      <c r="P46" s="672"/>
      <c r="Q46" s="673"/>
      <c r="R46" s="674"/>
      <c r="S46" s="674"/>
      <c r="T46" s="674"/>
      <c r="U46" s="674"/>
      <c r="V46" s="675"/>
      <c r="W46" s="189" t="s">
        <v>48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77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78</v>
      </c>
      <c r="C49" s="681" t="s">
        <v>94</v>
      </c>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c r="AG49" s="681"/>
      <c r="AH49" s="681"/>
      <c r="AI49" s="681"/>
      <c r="AJ49" s="681"/>
      <c r="AK49" s="681"/>
      <c r="AL49" s="194"/>
      <c r="AT49" s="139"/>
      <c r="AU49" s="139"/>
      <c r="AV49" s="139"/>
      <c r="AW49" s="139"/>
      <c r="AX49" s="139"/>
    </row>
    <row r="50" spans="1:53" s="134" customFormat="1" ht="33" customHeight="1">
      <c r="A50" s="133"/>
      <c r="B50" s="193" t="s">
        <v>78</v>
      </c>
      <c r="C50" s="623" t="s">
        <v>95</v>
      </c>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23"/>
      <c r="AB50" s="623"/>
      <c r="AC50" s="623"/>
      <c r="AD50" s="623"/>
      <c r="AE50" s="623"/>
      <c r="AF50" s="623"/>
      <c r="AG50" s="623"/>
      <c r="AH50" s="623"/>
      <c r="AI50" s="623"/>
      <c r="AJ50" s="623"/>
      <c r="AK50" s="623"/>
      <c r="AL50" s="194"/>
      <c r="AT50" s="139"/>
      <c r="AU50" s="139"/>
      <c r="AV50" s="139"/>
      <c r="AW50" s="139"/>
      <c r="AX50" s="139"/>
    </row>
    <row r="51" spans="1:53" s="134" customFormat="1" ht="34.5" customHeight="1">
      <c r="A51" s="133"/>
      <c r="B51" s="193" t="s">
        <v>78</v>
      </c>
      <c r="C51" s="681" t="s">
        <v>96</v>
      </c>
      <c r="D51" s="681"/>
      <c r="E51" s="681"/>
      <c r="F51" s="681"/>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c r="AD51" s="681"/>
      <c r="AE51" s="681"/>
      <c r="AF51" s="681"/>
      <c r="AG51" s="681"/>
      <c r="AH51" s="681"/>
      <c r="AI51" s="681"/>
      <c r="AJ51" s="681"/>
      <c r="AK51" s="68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53" t="s">
        <v>97</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L53" s="145"/>
      <c r="AT53" s="140"/>
      <c r="AU53" s="140"/>
      <c r="AV53" s="140"/>
      <c r="AW53" s="140"/>
      <c r="AX53" s="140"/>
    </row>
    <row r="54" spans="1:53" ht="16.5" customHeight="1" thickBot="1">
      <c r="A54" s="129"/>
      <c r="B54" s="196" t="s">
        <v>78</v>
      </c>
      <c r="C54" s="654" t="s">
        <v>98</v>
      </c>
      <c r="D54" s="654"/>
      <c r="E54" s="654"/>
      <c r="F54" s="654"/>
      <c r="G54" s="654"/>
      <c r="H54" s="654"/>
      <c r="I54" s="654"/>
      <c r="J54" s="654"/>
      <c r="K54" s="654"/>
      <c r="L54" s="654"/>
      <c r="M54" s="654"/>
      <c r="N54" s="654"/>
      <c r="O54" s="654"/>
      <c r="P54" s="654"/>
      <c r="Q54" s="654"/>
      <c r="R54" s="654"/>
      <c r="S54" s="654"/>
      <c r="T54" s="654"/>
      <c r="U54" s="654"/>
      <c r="V54" s="654"/>
      <c r="W54" s="654"/>
      <c r="X54" s="654"/>
      <c r="Y54" s="654"/>
      <c r="Z54" s="654"/>
      <c r="AA54" s="654"/>
      <c r="AB54" s="654"/>
      <c r="AC54" s="654"/>
      <c r="AD54" s="654"/>
      <c r="AE54" s="654"/>
      <c r="AF54" s="654"/>
      <c r="AG54" s="654"/>
      <c r="AH54" s="654"/>
      <c r="AI54" s="654"/>
      <c r="AJ54" s="654"/>
      <c r="AK54" s="654"/>
      <c r="AL54" s="146"/>
      <c r="AT54" s="140"/>
      <c r="AU54" s="140"/>
      <c r="AV54" s="140"/>
      <c r="AW54" s="140"/>
      <c r="AX54" s="140"/>
    </row>
    <row r="55" spans="1:53" ht="51.75" customHeight="1">
      <c r="A55" s="129"/>
      <c r="B55" s="643" t="s">
        <v>99</v>
      </c>
      <c r="C55" s="644"/>
      <c r="D55" s="644"/>
      <c r="E55" s="645"/>
      <c r="F55" s="676"/>
      <c r="G55" s="677"/>
      <c r="H55" s="677"/>
      <c r="I55" s="677"/>
      <c r="J55" s="677"/>
      <c r="K55" s="677"/>
      <c r="L55" s="677"/>
      <c r="M55" s="677"/>
      <c r="N55" s="677"/>
      <c r="O55" s="677"/>
      <c r="P55" s="677"/>
      <c r="Q55" s="677"/>
      <c r="R55" s="677"/>
      <c r="S55" s="677"/>
      <c r="T55" s="677"/>
      <c r="U55" s="677"/>
      <c r="V55" s="677"/>
      <c r="W55" s="677"/>
      <c r="X55" s="677"/>
      <c r="Y55" s="677"/>
      <c r="Z55" s="677"/>
      <c r="AA55" s="677"/>
      <c r="AB55" s="677"/>
      <c r="AC55" s="677"/>
      <c r="AD55" s="677"/>
      <c r="AE55" s="677"/>
      <c r="AF55" s="677"/>
      <c r="AG55" s="677"/>
      <c r="AH55" s="677"/>
      <c r="AI55" s="677"/>
      <c r="AJ55" s="677"/>
      <c r="AK55" s="678"/>
      <c r="AL55" s="133"/>
      <c r="AT55" s="140"/>
      <c r="AU55" s="140"/>
      <c r="AV55" s="140"/>
      <c r="AW55" s="140"/>
      <c r="AX55" s="140"/>
    </row>
    <row r="56" spans="1:53" ht="47.25" customHeight="1" thickBot="1">
      <c r="A56" s="129"/>
      <c r="B56" s="643" t="s">
        <v>100</v>
      </c>
      <c r="C56" s="644"/>
      <c r="D56" s="644"/>
      <c r="E56" s="645"/>
      <c r="F56" s="646"/>
      <c r="G56" s="647"/>
      <c r="H56" s="647"/>
      <c r="I56" s="647"/>
      <c r="J56" s="647"/>
      <c r="K56" s="647"/>
      <c r="L56" s="647"/>
      <c r="M56" s="647"/>
      <c r="N56" s="647"/>
      <c r="O56" s="647"/>
      <c r="P56" s="647"/>
      <c r="Q56" s="647"/>
      <c r="R56" s="647"/>
      <c r="S56" s="647"/>
      <c r="T56" s="647"/>
      <c r="U56" s="647"/>
      <c r="V56" s="647"/>
      <c r="W56" s="647"/>
      <c r="X56" s="647"/>
      <c r="Y56" s="647"/>
      <c r="Z56" s="647"/>
      <c r="AA56" s="647"/>
      <c r="AB56" s="647"/>
      <c r="AC56" s="647"/>
      <c r="AD56" s="647"/>
      <c r="AE56" s="647"/>
      <c r="AF56" s="647"/>
      <c r="AG56" s="647"/>
      <c r="AH56" s="647"/>
      <c r="AI56" s="647"/>
      <c r="AJ56" s="647"/>
      <c r="AK56" s="648"/>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642" t="s">
        <v>101</v>
      </c>
      <c r="C58" s="642"/>
      <c r="D58" s="642"/>
      <c r="E58" s="642"/>
      <c r="F58" s="642"/>
      <c r="G58" s="642"/>
      <c r="H58" s="642"/>
      <c r="I58" s="642"/>
      <c r="J58" s="642"/>
      <c r="K58" s="642"/>
      <c r="L58" s="642"/>
      <c r="M58" s="642"/>
      <c r="N58" s="642"/>
      <c r="O58" s="642"/>
      <c r="P58" s="642"/>
      <c r="Q58" s="642"/>
      <c r="R58" s="642"/>
      <c r="S58" s="642"/>
      <c r="T58" s="642"/>
      <c r="U58" s="642"/>
      <c r="V58" s="642"/>
      <c r="W58" s="642"/>
      <c r="X58" s="642"/>
      <c r="Y58" s="642"/>
      <c r="Z58" s="642"/>
      <c r="AA58" s="642"/>
      <c r="AB58" s="642"/>
      <c r="AC58" s="642"/>
      <c r="AD58" s="642"/>
      <c r="AE58" s="642"/>
      <c r="AF58" s="642"/>
      <c r="AG58" s="642"/>
      <c r="AH58" s="642"/>
      <c r="AI58" s="642"/>
      <c r="AJ58" s="642"/>
      <c r="AK58" s="642"/>
      <c r="AL58" s="199"/>
      <c r="AT58" s="201"/>
      <c r="AU58" s="201"/>
      <c r="AV58" s="201"/>
      <c r="AW58" s="201"/>
      <c r="AX58" s="201"/>
    </row>
    <row r="59" spans="1:53" ht="28.5" customHeight="1" thickBot="1">
      <c r="A59" s="129"/>
      <c r="B59" s="756" t="s">
        <v>102</v>
      </c>
      <c r="C59" s="756"/>
      <c r="D59" s="756"/>
      <c r="E59" s="756"/>
      <c r="F59" s="756"/>
      <c r="G59" s="756"/>
      <c r="H59" s="756"/>
      <c r="I59" s="756"/>
      <c r="J59" s="756"/>
      <c r="K59" s="756"/>
      <c r="L59" s="756"/>
      <c r="M59" s="756"/>
      <c r="N59" s="756"/>
      <c r="O59" s="756"/>
      <c r="P59" s="756"/>
      <c r="Q59" s="756"/>
      <c r="R59" s="756"/>
      <c r="S59" s="756"/>
      <c r="T59" s="756"/>
      <c r="U59" s="756"/>
      <c r="V59" s="756"/>
      <c r="W59" s="756"/>
      <c r="X59" s="756"/>
      <c r="Y59" s="756"/>
      <c r="Z59" s="756"/>
      <c r="AA59" s="756"/>
      <c r="AB59" s="756"/>
      <c r="AC59" s="756"/>
      <c r="AD59" s="756"/>
      <c r="AE59" s="756"/>
      <c r="AF59" s="756"/>
      <c r="AG59" s="756"/>
      <c r="AH59" s="756"/>
      <c r="AI59" s="756"/>
      <c r="AJ59" s="756"/>
      <c r="AK59" s="756"/>
      <c r="AL59" s="129"/>
    </row>
    <row r="60" spans="1:53" ht="25.5" customHeight="1" thickBot="1">
      <c r="A60" s="129"/>
      <c r="B60" s="779" t="s">
        <v>103</v>
      </c>
      <c r="C60" s="780"/>
      <c r="D60" s="780"/>
      <c r="E60" s="780"/>
      <c r="F60" s="780"/>
      <c r="G60" s="780"/>
      <c r="H60" s="780"/>
      <c r="I60" s="780"/>
      <c r="J60" s="780"/>
      <c r="K60" s="780"/>
      <c r="L60" s="780"/>
      <c r="M60" s="780"/>
      <c r="N60" s="780"/>
      <c r="O60" s="780"/>
      <c r="P60" s="780"/>
      <c r="Q60" s="780"/>
      <c r="R60" s="780"/>
      <c r="S60" s="781"/>
      <c r="T60" s="782">
        <f>'別紙様式3-3（６月以降分）'!N6</f>
        <v>0</v>
      </c>
      <c r="U60" s="783"/>
      <c r="V60" s="783"/>
      <c r="W60" s="783"/>
      <c r="X60" s="783"/>
      <c r="Y60" s="202" t="s">
        <v>48</v>
      </c>
      <c r="Z60" s="203" t="s">
        <v>53</v>
      </c>
      <c r="AA60" s="171"/>
      <c r="AB60" s="129"/>
      <c r="AC60" s="129"/>
      <c r="AD60" s="129"/>
      <c r="AE60" s="129"/>
      <c r="AF60" s="129"/>
      <c r="AG60" s="129" t="s">
        <v>53</v>
      </c>
      <c r="AH60" s="204" t="str">
        <f>IF(T61&lt;T60,"×","")</f>
        <v/>
      </c>
      <c r="AI60" s="129"/>
      <c r="AJ60" s="129"/>
      <c r="AK60" s="129"/>
      <c r="AL60" s="129"/>
      <c r="AM60" s="553" t="s">
        <v>104</v>
      </c>
      <c r="AN60" s="554"/>
      <c r="AO60" s="554"/>
      <c r="AP60" s="554"/>
      <c r="AQ60" s="554"/>
      <c r="AR60" s="554"/>
      <c r="AS60" s="554"/>
      <c r="AT60" s="554"/>
      <c r="AU60" s="554"/>
      <c r="AV60" s="554"/>
      <c r="AW60" s="554"/>
      <c r="AX60" s="554"/>
      <c r="AY60" s="554"/>
      <c r="AZ60" s="554"/>
      <c r="BA60" s="555"/>
    </row>
    <row r="61" spans="1:53" ht="23.25" customHeight="1" thickBot="1">
      <c r="A61" s="129"/>
      <c r="B61" s="663" t="s">
        <v>105</v>
      </c>
      <c r="C61" s="664"/>
      <c r="D61" s="664"/>
      <c r="E61" s="664"/>
      <c r="F61" s="664"/>
      <c r="G61" s="664"/>
      <c r="H61" s="664"/>
      <c r="I61" s="664"/>
      <c r="J61" s="664"/>
      <c r="K61" s="664"/>
      <c r="L61" s="664"/>
      <c r="M61" s="664"/>
      <c r="N61" s="664"/>
      <c r="O61" s="664"/>
      <c r="P61" s="664"/>
      <c r="Q61" s="664"/>
      <c r="R61" s="664"/>
      <c r="S61" s="664"/>
      <c r="T61" s="665"/>
      <c r="U61" s="666"/>
      <c r="V61" s="666"/>
      <c r="W61" s="666"/>
      <c r="X61" s="667"/>
      <c r="Y61" s="205" t="s">
        <v>48</v>
      </c>
      <c r="Z61" s="129"/>
      <c r="AA61" s="206" t="s">
        <v>106</v>
      </c>
      <c r="AB61" s="633">
        <f>IFERROR(T62/T60*100,0)</f>
        <v>0</v>
      </c>
      <c r="AC61" s="634"/>
      <c r="AD61" s="635"/>
      <c r="AE61" s="207" t="s">
        <v>107</v>
      </c>
      <c r="AF61" s="208" t="s">
        <v>108</v>
      </c>
      <c r="AG61" s="129" t="s">
        <v>53</v>
      </c>
      <c r="AH61" s="163" t="str">
        <f>IF(T60=0,"",(IF(AB61&gt;=200/3,"○","×")))</f>
        <v/>
      </c>
      <c r="AI61" s="209"/>
      <c r="AJ61" s="209"/>
      <c r="AK61" s="209"/>
      <c r="AL61" s="209"/>
      <c r="AM61" s="553" t="s">
        <v>109</v>
      </c>
      <c r="AN61" s="554"/>
      <c r="AO61" s="554"/>
      <c r="AP61" s="554"/>
      <c r="AQ61" s="554"/>
      <c r="AR61" s="554"/>
      <c r="AS61" s="554"/>
      <c r="AT61" s="554"/>
      <c r="AU61" s="554"/>
      <c r="AV61" s="554"/>
      <c r="AW61" s="554"/>
      <c r="AX61" s="554"/>
      <c r="AY61" s="554"/>
      <c r="AZ61" s="554"/>
      <c r="BA61" s="555"/>
    </row>
    <row r="62" spans="1:53" ht="26.25" customHeight="1" thickBot="1">
      <c r="A62" s="129"/>
      <c r="B62" s="210"/>
      <c r="C62" s="788" t="s">
        <v>110</v>
      </c>
      <c r="D62" s="789"/>
      <c r="E62" s="789"/>
      <c r="F62" s="789"/>
      <c r="G62" s="789"/>
      <c r="H62" s="789"/>
      <c r="I62" s="789"/>
      <c r="J62" s="789"/>
      <c r="K62" s="789"/>
      <c r="L62" s="789"/>
      <c r="M62" s="789"/>
      <c r="N62" s="789"/>
      <c r="O62" s="789"/>
      <c r="P62" s="789"/>
      <c r="Q62" s="789"/>
      <c r="R62" s="789"/>
      <c r="S62" s="789"/>
      <c r="T62" s="784"/>
      <c r="U62" s="785"/>
      <c r="V62" s="785"/>
      <c r="W62" s="785"/>
      <c r="X62" s="786"/>
      <c r="Y62" s="211" t="s">
        <v>48</v>
      </c>
      <c r="Z62" s="212" t="s">
        <v>53</v>
      </c>
      <c r="AA62" s="119"/>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87" t="s">
        <v>111</v>
      </c>
      <c r="C64" s="787"/>
      <c r="D64" s="787"/>
      <c r="E64" s="787"/>
      <c r="F64" s="787"/>
      <c r="G64" s="787"/>
      <c r="H64" s="787"/>
      <c r="I64" s="787"/>
      <c r="J64" s="787"/>
      <c r="K64" s="787"/>
      <c r="L64" s="787"/>
      <c r="M64" s="787"/>
      <c r="N64" s="787"/>
      <c r="O64" s="787"/>
      <c r="P64" s="787"/>
      <c r="Q64" s="787"/>
      <c r="R64" s="787"/>
      <c r="S64" s="787"/>
      <c r="T64" s="787"/>
      <c r="U64" s="787"/>
      <c r="V64" s="787"/>
      <c r="W64" s="787"/>
      <c r="X64" s="787"/>
      <c r="Y64" s="787"/>
      <c r="Z64" s="787"/>
      <c r="AA64" s="787"/>
      <c r="AB64" s="787"/>
      <c r="AC64" s="787"/>
      <c r="AD64" s="787"/>
      <c r="AE64" s="787"/>
      <c r="AF64" s="787"/>
      <c r="AG64" s="787"/>
      <c r="AH64" s="787"/>
      <c r="AI64" s="787"/>
      <c r="AJ64" s="787"/>
      <c r="AK64" s="787"/>
      <c r="AL64" s="129"/>
    </row>
    <row r="65" spans="1:82" s="217" customFormat="1" ht="14.25" customHeight="1">
      <c r="A65" s="190"/>
      <c r="B65" s="190"/>
      <c r="C65" s="216" t="s">
        <v>112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113</v>
      </c>
      <c r="D66" s="765" t="s">
        <v>114</v>
      </c>
      <c r="E66" s="765"/>
      <c r="F66" s="765"/>
      <c r="G66" s="765"/>
      <c r="H66" s="765"/>
      <c r="I66" s="765"/>
      <c r="J66" s="765"/>
      <c r="K66" s="765"/>
      <c r="L66" s="765"/>
      <c r="M66" s="765"/>
      <c r="N66" s="765"/>
      <c r="O66" s="765"/>
      <c r="P66" s="765"/>
      <c r="Q66" s="765"/>
      <c r="R66" s="765"/>
      <c r="S66" s="765"/>
      <c r="T66" s="765"/>
      <c r="U66" s="765"/>
      <c r="V66" s="765"/>
      <c r="W66" s="765"/>
      <c r="X66" s="765"/>
      <c r="Y66" s="765"/>
      <c r="Z66" s="765"/>
      <c r="AA66" s="765"/>
      <c r="AB66" s="765"/>
      <c r="AC66" s="765"/>
      <c r="AD66" s="765"/>
      <c r="AE66" s="765"/>
      <c r="AF66" s="765"/>
      <c r="AG66" s="765"/>
      <c r="AH66" s="765"/>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891"/>
      <c r="D67" s="892"/>
      <c r="E67" s="763" t="s">
        <v>115</v>
      </c>
      <c r="F67" s="763"/>
      <c r="G67" s="763"/>
      <c r="H67" s="763"/>
      <c r="I67" s="763"/>
      <c r="J67" s="763"/>
      <c r="K67" s="763"/>
      <c r="L67" s="763"/>
      <c r="M67" s="763"/>
      <c r="N67" s="763"/>
      <c r="O67" s="763"/>
      <c r="P67" s="763"/>
      <c r="Q67" s="763"/>
      <c r="R67" s="763"/>
      <c r="S67" s="763"/>
      <c r="T67" s="763"/>
      <c r="U67" s="763"/>
      <c r="V67" s="763"/>
      <c r="W67" s="763"/>
      <c r="X67" s="763"/>
      <c r="Y67" s="763"/>
      <c r="Z67" s="764"/>
      <c r="AA67" s="130" t="s">
        <v>53</v>
      </c>
      <c r="AB67" s="163" t="str">
        <f>IF('別紙様式3-2（４・５月）'!AF6="継続ベア加算なし","",IF(AM66=TRUE,"○","×"))</f>
        <v>×</v>
      </c>
      <c r="AC67" s="190"/>
      <c r="AD67" s="191"/>
      <c r="AE67" s="191"/>
      <c r="AF67" s="191"/>
      <c r="AG67" s="191"/>
      <c r="AH67" s="191"/>
      <c r="AI67" s="191"/>
      <c r="AJ67" s="191"/>
      <c r="AK67" s="191"/>
      <c r="AL67" s="191"/>
      <c r="AM67" s="885" t="s">
        <v>116</v>
      </c>
      <c r="AN67" s="886"/>
      <c r="AO67" s="886"/>
      <c r="AP67" s="886"/>
      <c r="AQ67" s="886"/>
      <c r="AR67" s="886"/>
      <c r="AS67" s="886"/>
      <c r="AT67" s="886"/>
      <c r="AU67" s="886"/>
      <c r="AV67" s="886"/>
      <c r="AW67" s="886"/>
      <c r="AX67" s="886"/>
      <c r="AY67" s="886"/>
      <c r="AZ67" s="886"/>
      <c r="BA67" s="887"/>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888"/>
      <c r="AN68" s="889"/>
      <c r="AO68" s="889"/>
      <c r="AP68" s="889"/>
      <c r="AQ68" s="889"/>
      <c r="AR68" s="889"/>
      <c r="AS68" s="889"/>
      <c r="AT68" s="889"/>
      <c r="AU68" s="889"/>
      <c r="AV68" s="889"/>
      <c r="AW68" s="889"/>
      <c r="AX68" s="889"/>
      <c r="AY68" s="889"/>
      <c r="AZ68" s="889"/>
      <c r="BA68" s="890"/>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25">
      <c r="A69" s="190"/>
      <c r="B69" s="190"/>
      <c r="C69" s="216" t="s">
        <v>117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113</v>
      </c>
      <c r="D70" s="765" t="s">
        <v>118</v>
      </c>
      <c r="E70" s="765"/>
      <c r="F70" s="765"/>
      <c r="G70" s="765"/>
      <c r="H70" s="765"/>
      <c r="I70" s="765"/>
      <c r="J70" s="765"/>
      <c r="K70" s="765"/>
      <c r="L70" s="765"/>
      <c r="M70" s="765"/>
      <c r="N70" s="765"/>
      <c r="O70" s="765"/>
      <c r="P70" s="765"/>
      <c r="Q70" s="765"/>
      <c r="R70" s="765"/>
      <c r="S70" s="765"/>
      <c r="T70" s="765"/>
      <c r="U70" s="765"/>
      <c r="V70" s="765"/>
      <c r="W70" s="765"/>
      <c r="X70" s="765"/>
      <c r="Y70" s="765"/>
      <c r="Z70" s="765"/>
      <c r="AA70" s="765"/>
      <c r="AB70" s="765"/>
      <c r="AC70" s="765"/>
      <c r="AD70" s="765"/>
      <c r="AE70" s="765"/>
      <c r="AF70" s="765"/>
      <c r="AG70" s="765"/>
      <c r="AH70" s="765"/>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779" t="s">
        <v>119</v>
      </c>
      <c r="D71" s="780"/>
      <c r="E71" s="780"/>
      <c r="F71" s="780"/>
      <c r="G71" s="780"/>
      <c r="H71" s="780"/>
      <c r="I71" s="780"/>
      <c r="J71" s="780"/>
      <c r="K71" s="780"/>
      <c r="L71" s="780"/>
      <c r="M71" s="780"/>
      <c r="N71" s="780"/>
      <c r="O71" s="780"/>
      <c r="P71" s="780"/>
      <c r="Q71" s="780"/>
      <c r="R71" s="780"/>
      <c r="S71" s="780"/>
      <c r="T71" s="781"/>
      <c r="U71" s="893">
        <f>'別紙様式3-2（４・５月）'!N8</f>
        <v>0</v>
      </c>
      <c r="V71" s="894"/>
      <c r="W71" s="894"/>
      <c r="X71" s="894"/>
      <c r="Y71" s="894"/>
      <c r="Z71" s="205" t="s">
        <v>48</v>
      </c>
      <c r="AA71" s="171"/>
      <c r="AB71" s="225" t="s">
        <v>53</v>
      </c>
      <c r="AC71" s="604"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895" t="s">
        <v>120</v>
      </c>
      <c r="D72" s="896"/>
      <c r="E72" s="896"/>
      <c r="F72" s="896"/>
      <c r="G72" s="896"/>
      <c r="H72" s="896"/>
      <c r="I72" s="896"/>
      <c r="J72" s="896"/>
      <c r="K72" s="896"/>
      <c r="L72" s="896"/>
      <c r="M72" s="896"/>
      <c r="N72" s="896"/>
      <c r="O72" s="896"/>
      <c r="P72" s="896"/>
      <c r="Q72" s="896"/>
      <c r="R72" s="896"/>
      <c r="S72" s="896"/>
      <c r="T72" s="897"/>
      <c r="U72" s="893">
        <f>U73+U77</f>
        <v>0</v>
      </c>
      <c r="V72" s="894"/>
      <c r="W72" s="894"/>
      <c r="X72" s="894"/>
      <c r="Y72" s="894"/>
      <c r="Z72" s="205" t="s">
        <v>48</v>
      </c>
      <c r="AA72" s="129"/>
      <c r="AB72" s="225" t="s">
        <v>53</v>
      </c>
      <c r="AC72" s="605"/>
      <c r="AD72" s="225"/>
      <c r="AE72" s="225"/>
      <c r="AF72" s="225"/>
      <c r="AG72" s="225"/>
      <c r="AH72" s="225"/>
      <c r="AI72" s="209"/>
      <c r="AJ72" s="209"/>
      <c r="AK72" s="209"/>
      <c r="AL72" s="209"/>
      <c r="AM72" s="226"/>
    </row>
    <row r="73" spans="1:82" ht="12.95" customHeight="1" thickBot="1">
      <c r="A73" s="129"/>
      <c r="B73" s="129"/>
      <c r="C73" s="898" t="s">
        <v>121</v>
      </c>
      <c r="D73" s="769"/>
      <c r="E73" s="571" t="s">
        <v>122</v>
      </c>
      <c r="F73" s="572"/>
      <c r="G73" s="572"/>
      <c r="H73" s="572"/>
      <c r="I73" s="572"/>
      <c r="J73" s="572"/>
      <c r="K73" s="572"/>
      <c r="L73" s="572"/>
      <c r="M73" s="572"/>
      <c r="N73" s="572"/>
      <c r="O73" s="572"/>
      <c r="P73" s="572"/>
      <c r="Q73" s="572"/>
      <c r="R73" s="572"/>
      <c r="S73" s="572"/>
      <c r="T73" s="573"/>
      <c r="U73" s="577"/>
      <c r="V73" s="578"/>
      <c r="W73" s="578"/>
      <c r="X73" s="578"/>
      <c r="Y73" s="579"/>
      <c r="Z73" s="583" t="s">
        <v>48</v>
      </c>
      <c r="AA73" s="129"/>
      <c r="AB73" s="129"/>
      <c r="AC73" s="129"/>
      <c r="AD73" s="208"/>
      <c r="AE73" s="227"/>
      <c r="AF73" s="227"/>
      <c r="AG73" s="208"/>
      <c r="AH73" s="129"/>
      <c r="AI73" s="209"/>
      <c r="AJ73" s="209"/>
      <c r="AK73" s="129"/>
      <c r="AL73" s="209"/>
      <c r="AM73" s="226"/>
    </row>
    <row r="74" spans="1:82" ht="12.95" customHeight="1">
      <c r="A74" s="129"/>
      <c r="B74" s="129"/>
      <c r="C74" s="898"/>
      <c r="D74" s="769"/>
      <c r="E74" s="574"/>
      <c r="F74" s="575"/>
      <c r="G74" s="575"/>
      <c r="H74" s="575"/>
      <c r="I74" s="575"/>
      <c r="J74" s="575"/>
      <c r="K74" s="575"/>
      <c r="L74" s="575"/>
      <c r="M74" s="575"/>
      <c r="N74" s="575"/>
      <c r="O74" s="575"/>
      <c r="P74" s="575"/>
      <c r="Q74" s="575"/>
      <c r="R74" s="575"/>
      <c r="S74" s="575"/>
      <c r="T74" s="576"/>
      <c r="U74" s="580"/>
      <c r="V74" s="581"/>
      <c r="W74" s="581"/>
      <c r="X74" s="581"/>
      <c r="Y74" s="582"/>
      <c r="Z74" s="583"/>
      <c r="AA74" s="129" t="s">
        <v>53</v>
      </c>
      <c r="AB74" s="602" t="s">
        <v>106</v>
      </c>
      <c r="AC74" s="596">
        <f>IFERROR(U75/U73*100,0)</f>
        <v>0</v>
      </c>
      <c r="AD74" s="597"/>
      <c r="AE74" s="598"/>
      <c r="AF74" s="602" t="s">
        <v>107</v>
      </c>
      <c r="AG74" s="602" t="s">
        <v>108</v>
      </c>
      <c r="AH74" s="603" t="s">
        <v>53</v>
      </c>
      <c r="AI74" s="604" t="str">
        <f>IF(OR('別紙様式3-2（４・５月）'!AF5="",U73=0),"",IF(AND(AC74&gt;=200/3,AC74&lt;=100),"○","×"))</f>
        <v/>
      </c>
      <c r="AJ74" s="209"/>
      <c r="AK74" s="129"/>
      <c r="AL74" s="209"/>
      <c r="AM74" s="556" t="s">
        <v>123</v>
      </c>
      <c r="AN74" s="557"/>
      <c r="AO74" s="557"/>
      <c r="AP74" s="557"/>
      <c r="AQ74" s="557"/>
      <c r="AR74" s="557"/>
      <c r="AS74" s="557"/>
      <c r="AT74" s="557"/>
      <c r="AU74" s="557"/>
      <c r="AV74" s="557"/>
      <c r="AW74" s="557"/>
      <c r="AX74" s="557"/>
      <c r="AY74" s="557"/>
      <c r="AZ74" s="557"/>
      <c r="BA74" s="558"/>
    </row>
    <row r="75" spans="1:82" ht="12.95" customHeight="1" thickBot="1">
      <c r="A75" s="129"/>
      <c r="B75" s="129"/>
      <c r="C75" s="898"/>
      <c r="D75" s="769"/>
      <c r="E75" s="228"/>
      <c r="F75" s="584" t="s">
        <v>124</v>
      </c>
      <c r="G75" s="585"/>
      <c r="H75" s="585"/>
      <c r="I75" s="585"/>
      <c r="J75" s="585"/>
      <c r="K75" s="585"/>
      <c r="L75" s="585"/>
      <c r="M75" s="585"/>
      <c r="N75" s="585"/>
      <c r="O75" s="585"/>
      <c r="P75" s="585"/>
      <c r="Q75" s="585"/>
      <c r="R75" s="585"/>
      <c r="S75" s="585"/>
      <c r="T75" s="586"/>
      <c r="U75" s="590"/>
      <c r="V75" s="591"/>
      <c r="W75" s="591"/>
      <c r="X75" s="591"/>
      <c r="Y75" s="592"/>
      <c r="Z75" s="583" t="s">
        <v>48</v>
      </c>
      <c r="AA75" s="129" t="s">
        <v>53</v>
      </c>
      <c r="AB75" s="602"/>
      <c r="AC75" s="599"/>
      <c r="AD75" s="600"/>
      <c r="AE75" s="601"/>
      <c r="AF75" s="602"/>
      <c r="AG75" s="602"/>
      <c r="AH75" s="603"/>
      <c r="AI75" s="605"/>
      <c r="AJ75" s="209"/>
      <c r="AK75" s="129"/>
      <c r="AL75" s="209"/>
      <c r="AM75" s="559"/>
      <c r="AN75" s="560"/>
      <c r="AO75" s="560"/>
      <c r="AP75" s="560"/>
      <c r="AQ75" s="560"/>
      <c r="AR75" s="560"/>
      <c r="AS75" s="560"/>
      <c r="AT75" s="560"/>
      <c r="AU75" s="560"/>
      <c r="AV75" s="560"/>
      <c r="AW75" s="560"/>
      <c r="AX75" s="560"/>
      <c r="AY75" s="560"/>
      <c r="AZ75" s="560"/>
      <c r="BA75" s="561"/>
    </row>
    <row r="76" spans="1:82" ht="12.95" customHeight="1" thickBot="1">
      <c r="A76" s="129"/>
      <c r="B76" s="129"/>
      <c r="C76" s="898"/>
      <c r="D76" s="769"/>
      <c r="E76" s="229"/>
      <c r="F76" s="587"/>
      <c r="G76" s="588"/>
      <c r="H76" s="588"/>
      <c r="I76" s="588"/>
      <c r="J76" s="588"/>
      <c r="K76" s="588"/>
      <c r="L76" s="588"/>
      <c r="M76" s="588"/>
      <c r="N76" s="588"/>
      <c r="O76" s="588"/>
      <c r="P76" s="588"/>
      <c r="Q76" s="588"/>
      <c r="R76" s="588"/>
      <c r="S76" s="588"/>
      <c r="T76" s="589"/>
      <c r="U76" s="593"/>
      <c r="V76" s="594"/>
      <c r="W76" s="594"/>
      <c r="X76" s="594"/>
      <c r="Y76" s="595"/>
      <c r="Z76" s="583"/>
      <c r="AA76" s="129"/>
      <c r="AB76" s="129"/>
      <c r="AC76" s="129"/>
      <c r="AD76" s="129"/>
      <c r="AE76" s="129"/>
      <c r="AF76" s="129"/>
      <c r="AG76" s="129"/>
      <c r="AH76" s="129"/>
      <c r="AI76" s="129"/>
      <c r="AJ76" s="209"/>
      <c r="AK76" s="209"/>
      <c r="AL76" s="209"/>
    </row>
    <row r="77" spans="1:82" ht="12.95" customHeight="1" thickBot="1">
      <c r="A77" s="129"/>
      <c r="B77" s="129"/>
      <c r="C77" s="766" t="s">
        <v>125</v>
      </c>
      <c r="D77" s="767"/>
      <c r="E77" s="571" t="s">
        <v>126</v>
      </c>
      <c r="F77" s="572"/>
      <c r="G77" s="572"/>
      <c r="H77" s="572"/>
      <c r="I77" s="572"/>
      <c r="J77" s="572"/>
      <c r="K77" s="572"/>
      <c r="L77" s="572"/>
      <c r="M77" s="572"/>
      <c r="N77" s="572"/>
      <c r="O77" s="572"/>
      <c r="P77" s="572"/>
      <c r="Q77" s="572"/>
      <c r="R77" s="572"/>
      <c r="S77" s="572"/>
      <c r="T77" s="573"/>
      <c r="U77" s="577"/>
      <c r="V77" s="578"/>
      <c r="W77" s="578"/>
      <c r="X77" s="578"/>
      <c r="Y77" s="579"/>
      <c r="Z77" s="583" t="s">
        <v>48</v>
      </c>
      <c r="AA77" s="129"/>
      <c r="AB77" s="129"/>
      <c r="AC77" s="129"/>
      <c r="AD77" s="208"/>
      <c r="AE77" s="227"/>
      <c r="AF77" s="227"/>
      <c r="AG77" s="208"/>
      <c r="AH77" s="129"/>
      <c r="AI77" s="129"/>
      <c r="AJ77" s="209"/>
      <c r="AK77" s="209"/>
      <c r="AL77" s="209"/>
      <c r="AM77" s="226"/>
    </row>
    <row r="78" spans="1:82" ht="12.95" customHeight="1">
      <c r="A78" s="129"/>
      <c r="B78" s="129"/>
      <c r="C78" s="768"/>
      <c r="D78" s="769"/>
      <c r="E78" s="574"/>
      <c r="F78" s="575"/>
      <c r="G78" s="575"/>
      <c r="H78" s="575"/>
      <c r="I78" s="575"/>
      <c r="J78" s="575"/>
      <c r="K78" s="575"/>
      <c r="L78" s="575"/>
      <c r="M78" s="575"/>
      <c r="N78" s="575"/>
      <c r="O78" s="575"/>
      <c r="P78" s="575"/>
      <c r="Q78" s="575"/>
      <c r="R78" s="575"/>
      <c r="S78" s="575"/>
      <c r="T78" s="576"/>
      <c r="U78" s="580"/>
      <c r="V78" s="581"/>
      <c r="W78" s="581"/>
      <c r="X78" s="581"/>
      <c r="Y78" s="582"/>
      <c r="Z78" s="583"/>
      <c r="AA78" s="129" t="s">
        <v>53</v>
      </c>
      <c r="AB78" s="602" t="s">
        <v>106</v>
      </c>
      <c r="AC78" s="596">
        <f>IFERROR(U79/U77*100,0)</f>
        <v>0</v>
      </c>
      <c r="AD78" s="597"/>
      <c r="AE78" s="598"/>
      <c r="AF78" s="602" t="s">
        <v>107</v>
      </c>
      <c r="AG78" s="602" t="s">
        <v>108</v>
      </c>
      <c r="AH78" s="603" t="s">
        <v>53</v>
      </c>
      <c r="AI78" s="604" t="str">
        <f>IF(OR('別紙様式3-2（４・５月）'!AF5="",U77=0),"",IF(AND(AC78&gt;=200/3,AC78&lt;=100),"○","×"))</f>
        <v/>
      </c>
      <c r="AJ78" s="209"/>
      <c r="AK78" s="209"/>
      <c r="AL78" s="209"/>
      <c r="AM78" s="556" t="s">
        <v>127</v>
      </c>
      <c r="AN78" s="557"/>
      <c r="AO78" s="557"/>
      <c r="AP78" s="557"/>
      <c r="AQ78" s="557"/>
      <c r="AR78" s="557"/>
      <c r="AS78" s="557"/>
      <c r="AT78" s="557"/>
      <c r="AU78" s="557"/>
      <c r="AV78" s="557"/>
      <c r="AW78" s="557"/>
      <c r="AX78" s="557"/>
      <c r="AY78" s="557"/>
      <c r="AZ78" s="557"/>
      <c r="BA78" s="558"/>
    </row>
    <row r="79" spans="1:82" ht="12.95" customHeight="1" thickBot="1">
      <c r="A79" s="129"/>
      <c r="B79" s="129"/>
      <c r="C79" s="768"/>
      <c r="D79" s="769"/>
      <c r="E79" s="228"/>
      <c r="F79" s="584" t="s">
        <v>124</v>
      </c>
      <c r="G79" s="585"/>
      <c r="H79" s="585"/>
      <c r="I79" s="585"/>
      <c r="J79" s="585"/>
      <c r="K79" s="585"/>
      <c r="L79" s="585"/>
      <c r="M79" s="585"/>
      <c r="N79" s="585"/>
      <c r="O79" s="585"/>
      <c r="P79" s="585"/>
      <c r="Q79" s="585"/>
      <c r="R79" s="585"/>
      <c r="S79" s="585"/>
      <c r="T79" s="586"/>
      <c r="U79" s="590"/>
      <c r="V79" s="591"/>
      <c r="W79" s="591"/>
      <c r="X79" s="591"/>
      <c r="Y79" s="592"/>
      <c r="Z79" s="583" t="s">
        <v>48</v>
      </c>
      <c r="AA79" s="129" t="s">
        <v>53</v>
      </c>
      <c r="AB79" s="602"/>
      <c r="AC79" s="599"/>
      <c r="AD79" s="600"/>
      <c r="AE79" s="601"/>
      <c r="AF79" s="602"/>
      <c r="AG79" s="602"/>
      <c r="AH79" s="603"/>
      <c r="AI79" s="605"/>
      <c r="AJ79" s="209"/>
      <c r="AK79" s="209"/>
      <c r="AL79" s="209"/>
      <c r="AM79" s="559"/>
      <c r="AN79" s="560"/>
      <c r="AO79" s="560"/>
      <c r="AP79" s="560"/>
      <c r="AQ79" s="560"/>
      <c r="AR79" s="560"/>
      <c r="AS79" s="560"/>
      <c r="AT79" s="560"/>
      <c r="AU79" s="560"/>
      <c r="AV79" s="560"/>
      <c r="AW79" s="560"/>
      <c r="AX79" s="560"/>
      <c r="AY79" s="560"/>
      <c r="AZ79" s="560"/>
      <c r="BA79" s="561"/>
    </row>
    <row r="80" spans="1:82" ht="12.95" customHeight="1" thickBot="1">
      <c r="A80" s="129"/>
      <c r="B80" s="129"/>
      <c r="C80" s="770"/>
      <c r="D80" s="771"/>
      <c r="E80" s="230"/>
      <c r="F80" s="587"/>
      <c r="G80" s="588"/>
      <c r="H80" s="588"/>
      <c r="I80" s="588"/>
      <c r="J80" s="588"/>
      <c r="K80" s="588"/>
      <c r="L80" s="588"/>
      <c r="M80" s="588"/>
      <c r="N80" s="588"/>
      <c r="O80" s="588"/>
      <c r="P80" s="588"/>
      <c r="Q80" s="588"/>
      <c r="R80" s="588"/>
      <c r="S80" s="588"/>
      <c r="T80" s="589"/>
      <c r="U80" s="593"/>
      <c r="V80" s="594"/>
      <c r="W80" s="594"/>
      <c r="X80" s="594"/>
      <c r="Y80" s="595"/>
      <c r="Z80" s="583"/>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c r="A82" s="129"/>
      <c r="B82" s="145" t="s">
        <v>128</v>
      </c>
      <c r="C82" s="145"/>
      <c r="D82" s="145"/>
      <c r="E82" s="145"/>
      <c r="F82" s="145"/>
      <c r="G82" s="145"/>
      <c r="H82" s="145"/>
      <c r="I82" s="145"/>
      <c r="J82" s="145"/>
      <c r="K82" s="145"/>
      <c r="L82" s="145"/>
      <c r="M82" s="757"/>
      <c r="N82" s="758"/>
      <c r="O82" s="759" t="s">
        <v>129</v>
      </c>
      <c r="P82" s="759"/>
      <c r="Q82" s="759"/>
      <c r="R82" s="759"/>
      <c r="S82" s="759"/>
      <c r="T82" s="759"/>
      <c r="U82" s="759"/>
      <c r="V82" s="759"/>
      <c r="W82" s="759"/>
      <c r="X82" s="759"/>
      <c r="Y82" s="759"/>
      <c r="Z82" s="759"/>
      <c r="AA82" s="759"/>
      <c r="AB82" s="759"/>
      <c r="AC82" s="759"/>
      <c r="AD82" s="759"/>
      <c r="AE82" s="759"/>
      <c r="AF82" s="759"/>
      <c r="AG82" s="759"/>
      <c r="AH82" s="759"/>
      <c r="AI82" s="759"/>
      <c r="AJ82" s="759"/>
      <c r="AK82" s="760"/>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130</v>
      </c>
      <c r="C84" s="146"/>
      <c r="D84" s="146"/>
      <c r="E84" s="146"/>
      <c r="F84" s="146"/>
      <c r="G84" s="146"/>
      <c r="H84" s="146"/>
      <c r="I84" s="146"/>
      <c r="J84" s="146"/>
      <c r="K84" s="146"/>
      <c r="L84" s="146"/>
      <c r="M84" s="146"/>
      <c r="N84" s="146"/>
      <c r="O84" s="146"/>
      <c r="P84" s="146"/>
      <c r="Q84" s="146"/>
      <c r="R84" s="146"/>
      <c r="S84" s="235" t="s">
        <v>113</v>
      </c>
      <c r="T84" s="236" t="s">
        <v>131</v>
      </c>
      <c r="U84" s="146"/>
      <c r="V84" s="146"/>
      <c r="W84" s="146"/>
      <c r="X84" s="146"/>
      <c r="Y84" s="146"/>
      <c r="Z84" s="146"/>
      <c r="AA84" s="146"/>
      <c r="AB84" s="146"/>
      <c r="AC84" s="146"/>
      <c r="AD84" s="146"/>
      <c r="AE84" s="146"/>
      <c r="AF84" s="146"/>
      <c r="AG84" s="146"/>
      <c r="AH84" s="146"/>
      <c r="AI84" s="804" t="str">
        <f>IF(OR('別紙様式3-2（４・５月）'!AE5="処遇加算Ⅰ・Ⅱあり",'別紙様式3-3（６月以降分）'!AF5="旧処遇加算Ⅰ・Ⅱ相当あり"),"該当","")</f>
        <v/>
      </c>
      <c r="AJ84" s="805"/>
      <c r="AK84" s="806"/>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132</v>
      </c>
      <c r="C86" s="238"/>
      <c r="D86" s="238"/>
      <c r="E86" s="238"/>
      <c r="F86" s="238"/>
      <c r="G86" s="238"/>
      <c r="H86" s="238"/>
      <c r="I86" s="238"/>
      <c r="J86" s="238"/>
      <c r="K86" s="238"/>
      <c r="L86" s="238"/>
      <c r="M86" s="238"/>
      <c r="N86" s="238"/>
      <c r="O86" s="238"/>
      <c r="P86" s="238"/>
      <c r="Q86" s="238"/>
      <c r="R86" s="238"/>
      <c r="S86" s="235" t="s">
        <v>113</v>
      </c>
      <c r="T86" s="236" t="s">
        <v>133</v>
      </c>
      <c r="U86" s="238"/>
      <c r="V86" s="238"/>
      <c r="W86" s="238"/>
      <c r="X86" s="238"/>
      <c r="Y86" s="238"/>
      <c r="Z86" s="238"/>
      <c r="AA86" s="238"/>
      <c r="AB86" s="238"/>
      <c r="AC86" s="238"/>
      <c r="AD86" s="238"/>
      <c r="AE86" s="238"/>
      <c r="AF86" s="238"/>
      <c r="AG86" s="238"/>
      <c r="AH86" s="238"/>
      <c r="AI86" s="804" t="str">
        <f>IF(AND('別紙様式3-2（４・５月）'!AE5="処遇加算Ⅰ・Ⅱなし",'別紙様式3-3（６月以降分）'!AF5="旧処遇加算Ⅰ・Ⅱ相当なし"),"該当","")</f>
        <v>該当</v>
      </c>
      <c r="AJ86" s="805"/>
      <c r="AK86" s="806"/>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74" t="s">
        <v>134</v>
      </c>
      <c r="D88" s="774"/>
      <c r="E88" s="774"/>
      <c r="F88" s="774"/>
      <c r="G88" s="774"/>
      <c r="H88" s="774"/>
      <c r="I88" s="774"/>
      <c r="J88" s="774"/>
      <c r="K88" s="774"/>
      <c r="L88" s="774"/>
      <c r="M88" s="774"/>
      <c r="N88" s="774"/>
      <c r="O88" s="774"/>
      <c r="P88" s="774"/>
      <c r="Q88" s="774"/>
      <c r="R88" s="774"/>
      <c r="S88" s="774"/>
      <c r="T88" s="774"/>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57"/>
      <c r="D89" s="758"/>
      <c r="E89" s="772" t="s">
        <v>135</v>
      </c>
      <c r="F89" s="772"/>
      <c r="G89" s="772"/>
      <c r="H89" s="772"/>
      <c r="I89" s="772"/>
      <c r="J89" s="772"/>
      <c r="K89" s="772"/>
      <c r="L89" s="772"/>
      <c r="M89" s="772"/>
      <c r="N89" s="772"/>
      <c r="O89" s="772"/>
      <c r="P89" s="772"/>
      <c r="Q89" s="772"/>
      <c r="R89" s="773"/>
      <c r="S89" s="240" t="s">
        <v>53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136</v>
      </c>
      <c r="D90" s="244" t="s">
        <v>137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138</v>
      </c>
      <c r="D91" s="248" t="s">
        <v>139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140</v>
      </c>
      <c r="D92" s="254" t="s">
        <v>141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74" t="s">
        <v>142</v>
      </c>
      <c r="D94" s="774"/>
      <c r="E94" s="774"/>
      <c r="F94" s="774"/>
      <c r="G94" s="774"/>
      <c r="H94" s="774"/>
      <c r="I94" s="774"/>
      <c r="J94" s="774"/>
      <c r="K94" s="774"/>
      <c r="L94" s="774"/>
      <c r="M94" s="774"/>
      <c r="N94" s="774"/>
      <c r="O94" s="774"/>
      <c r="P94" s="774"/>
      <c r="Q94" s="774"/>
      <c r="R94" s="774"/>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57"/>
      <c r="D95" s="758"/>
      <c r="E95" s="772" t="s">
        <v>143</v>
      </c>
      <c r="F95" s="772"/>
      <c r="G95" s="772"/>
      <c r="H95" s="772"/>
      <c r="I95" s="772"/>
      <c r="J95" s="772"/>
      <c r="K95" s="772"/>
      <c r="L95" s="772"/>
      <c r="M95" s="772"/>
      <c r="N95" s="772"/>
      <c r="O95" s="772"/>
      <c r="P95" s="772"/>
      <c r="Q95" s="772"/>
      <c r="R95" s="773"/>
      <c r="S95" s="240" t="s">
        <v>53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871"/>
      <c r="C96" s="243" t="s">
        <v>136</v>
      </c>
      <c r="D96" s="775" t="s">
        <v>144</v>
      </c>
      <c r="E96" s="776"/>
      <c r="F96" s="776"/>
      <c r="G96" s="776"/>
      <c r="H96" s="777"/>
      <c r="I96" s="777"/>
      <c r="J96" s="777"/>
      <c r="K96" s="777"/>
      <c r="L96" s="777"/>
      <c r="M96" s="777"/>
      <c r="N96" s="777"/>
      <c r="O96" s="777"/>
      <c r="P96" s="777"/>
      <c r="Q96" s="777"/>
      <c r="R96" s="777"/>
      <c r="S96" s="777"/>
      <c r="T96" s="777"/>
      <c r="U96" s="777"/>
      <c r="V96" s="777"/>
      <c r="W96" s="777"/>
      <c r="X96" s="777"/>
      <c r="Y96" s="777"/>
      <c r="Z96" s="777"/>
      <c r="AA96" s="777"/>
      <c r="AB96" s="777"/>
      <c r="AC96" s="777"/>
      <c r="AD96" s="777"/>
      <c r="AE96" s="777"/>
      <c r="AF96" s="777"/>
      <c r="AG96" s="777"/>
      <c r="AH96" s="777"/>
      <c r="AI96" s="777"/>
      <c r="AJ96" s="777"/>
      <c r="AK96" s="778"/>
      <c r="AL96" s="133"/>
      <c r="AM96" s="226"/>
    </row>
    <row r="97" spans="1:53" ht="28.5" customHeight="1" thickBot="1">
      <c r="A97" s="129"/>
      <c r="B97" s="871"/>
      <c r="C97" s="796"/>
      <c r="D97" s="798" t="s">
        <v>145</v>
      </c>
      <c r="E97" s="799"/>
      <c r="F97" s="799"/>
      <c r="G97" s="799"/>
      <c r="H97" s="790"/>
      <c r="I97" s="792" t="s">
        <v>46</v>
      </c>
      <c r="J97" s="807" t="s">
        <v>146</v>
      </c>
      <c r="K97" s="808"/>
      <c r="L97" s="808"/>
      <c r="M97" s="808"/>
      <c r="N97" s="808"/>
      <c r="O97" s="808"/>
      <c r="P97" s="808"/>
      <c r="Q97" s="808"/>
      <c r="R97" s="808"/>
      <c r="S97" s="808"/>
      <c r="T97" s="808"/>
      <c r="U97" s="808"/>
      <c r="V97" s="808"/>
      <c r="W97" s="808"/>
      <c r="X97" s="808"/>
      <c r="Y97" s="808"/>
      <c r="Z97" s="808"/>
      <c r="AA97" s="808"/>
      <c r="AB97" s="808"/>
      <c r="AC97" s="808"/>
      <c r="AD97" s="808"/>
      <c r="AE97" s="808"/>
      <c r="AF97" s="808"/>
      <c r="AG97" s="808"/>
      <c r="AH97" s="808"/>
      <c r="AI97" s="808"/>
      <c r="AJ97" s="808"/>
      <c r="AK97" s="809"/>
      <c r="AL97" s="133"/>
      <c r="AM97" s="226"/>
    </row>
    <row r="98" spans="1:53" ht="34.5" customHeight="1" thickBot="1">
      <c r="A98" s="129"/>
      <c r="B98" s="871"/>
      <c r="C98" s="796"/>
      <c r="D98" s="800"/>
      <c r="E98" s="801"/>
      <c r="F98" s="801"/>
      <c r="G98" s="801"/>
      <c r="H98" s="791"/>
      <c r="I98" s="793"/>
      <c r="J98" s="810"/>
      <c r="K98" s="811"/>
      <c r="L98" s="811"/>
      <c r="M98" s="811"/>
      <c r="N98" s="811"/>
      <c r="O98" s="811"/>
      <c r="P98" s="811"/>
      <c r="Q98" s="811"/>
      <c r="R98" s="811"/>
      <c r="S98" s="811"/>
      <c r="T98" s="811"/>
      <c r="U98" s="811"/>
      <c r="V98" s="811"/>
      <c r="W98" s="811"/>
      <c r="X98" s="811"/>
      <c r="Y98" s="811"/>
      <c r="Z98" s="811"/>
      <c r="AA98" s="811"/>
      <c r="AB98" s="811"/>
      <c r="AC98" s="811"/>
      <c r="AD98" s="811"/>
      <c r="AE98" s="811"/>
      <c r="AF98" s="811"/>
      <c r="AG98" s="811"/>
      <c r="AH98" s="811"/>
      <c r="AI98" s="811"/>
      <c r="AJ98" s="811"/>
      <c r="AK98" s="812"/>
      <c r="AL98" s="133"/>
      <c r="AM98" s="553" t="s">
        <v>147</v>
      </c>
      <c r="AN98" s="554"/>
      <c r="AO98" s="554"/>
      <c r="AP98" s="554"/>
      <c r="AQ98" s="554"/>
      <c r="AR98" s="554"/>
      <c r="AS98" s="554"/>
      <c r="AT98" s="554"/>
      <c r="AU98" s="554"/>
      <c r="AV98" s="554"/>
      <c r="AW98" s="554"/>
      <c r="AX98" s="554"/>
      <c r="AY98" s="554"/>
      <c r="AZ98" s="554"/>
      <c r="BA98" s="555"/>
    </row>
    <row r="99" spans="1:53" ht="15" customHeight="1" thickBot="1">
      <c r="A99" s="129"/>
      <c r="B99" s="871"/>
      <c r="C99" s="796"/>
      <c r="D99" s="800"/>
      <c r="E99" s="801"/>
      <c r="F99" s="801"/>
      <c r="G99" s="801"/>
      <c r="H99" s="813"/>
      <c r="I99" s="815" t="s">
        <v>55</v>
      </c>
      <c r="J99" s="266" t="s">
        <v>148</v>
      </c>
      <c r="K99" s="267"/>
      <c r="L99" s="267"/>
      <c r="M99" s="267"/>
      <c r="N99" s="267"/>
      <c r="O99" s="267"/>
      <c r="P99" s="267"/>
      <c r="Q99" s="267"/>
      <c r="R99" s="267"/>
      <c r="S99" s="817" t="s">
        <v>149</v>
      </c>
      <c r="T99" s="817"/>
      <c r="U99" s="817"/>
      <c r="V99" s="817"/>
      <c r="W99" s="817"/>
      <c r="X99" s="817"/>
      <c r="Y99" s="817"/>
      <c r="Z99" s="817"/>
      <c r="AA99" s="817"/>
      <c r="AB99" s="817"/>
      <c r="AC99" s="817"/>
      <c r="AD99" s="817"/>
      <c r="AE99" s="817"/>
      <c r="AF99" s="817"/>
      <c r="AG99" s="817"/>
      <c r="AH99" s="817"/>
      <c r="AI99" s="817"/>
      <c r="AJ99" s="817"/>
      <c r="AK99" s="818"/>
      <c r="AL99" s="133"/>
      <c r="AM99" s="226"/>
    </row>
    <row r="100" spans="1:53" ht="33" customHeight="1" thickBot="1">
      <c r="A100" s="129"/>
      <c r="B100" s="871"/>
      <c r="C100" s="797"/>
      <c r="D100" s="802"/>
      <c r="E100" s="803"/>
      <c r="F100" s="803"/>
      <c r="G100" s="803"/>
      <c r="H100" s="814"/>
      <c r="I100" s="816"/>
      <c r="J100" s="819"/>
      <c r="K100" s="820"/>
      <c r="L100" s="820"/>
      <c r="M100" s="820"/>
      <c r="N100" s="820"/>
      <c r="O100" s="820"/>
      <c r="P100" s="820"/>
      <c r="Q100" s="820"/>
      <c r="R100" s="820"/>
      <c r="S100" s="820"/>
      <c r="T100" s="820"/>
      <c r="U100" s="820"/>
      <c r="V100" s="820"/>
      <c r="W100" s="820"/>
      <c r="X100" s="820"/>
      <c r="Y100" s="820"/>
      <c r="Z100" s="820"/>
      <c r="AA100" s="820"/>
      <c r="AB100" s="820"/>
      <c r="AC100" s="820"/>
      <c r="AD100" s="820"/>
      <c r="AE100" s="820"/>
      <c r="AF100" s="820"/>
      <c r="AG100" s="820"/>
      <c r="AH100" s="820"/>
      <c r="AI100" s="820"/>
      <c r="AJ100" s="820"/>
      <c r="AK100" s="821"/>
      <c r="AL100" s="133"/>
      <c r="AM100" s="553" t="s">
        <v>147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138</v>
      </c>
      <c r="D101" s="254" t="s">
        <v>150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151</v>
      </c>
      <c r="C103" s="145"/>
      <c r="D103" s="145"/>
      <c r="E103" s="145"/>
      <c r="F103" s="145"/>
      <c r="G103" s="145"/>
      <c r="H103" s="145"/>
      <c r="I103" s="145"/>
      <c r="J103" s="145"/>
      <c r="K103" s="145"/>
      <c r="L103" s="145"/>
      <c r="M103" s="757"/>
      <c r="N103" s="758"/>
      <c r="O103" s="761" t="s">
        <v>129</v>
      </c>
      <c r="P103" s="761"/>
      <c r="Q103" s="761"/>
      <c r="R103" s="761"/>
      <c r="S103" s="761"/>
      <c r="T103" s="761"/>
      <c r="U103" s="761"/>
      <c r="V103" s="761"/>
      <c r="W103" s="761"/>
      <c r="X103" s="761"/>
      <c r="Y103" s="761"/>
      <c r="Z103" s="761"/>
      <c r="AA103" s="761"/>
      <c r="AB103" s="761"/>
      <c r="AC103" s="761"/>
      <c r="AD103" s="761"/>
      <c r="AE103" s="761"/>
      <c r="AF103" s="761"/>
      <c r="AG103" s="761"/>
      <c r="AH103" s="761"/>
      <c r="AI103" s="761"/>
      <c r="AJ103" s="761"/>
      <c r="AK103" s="762"/>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152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153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757"/>
      <c r="C107" s="758"/>
      <c r="D107" s="794" t="s">
        <v>143</v>
      </c>
      <c r="E107" s="794"/>
      <c r="F107" s="794"/>
      <c r="G107" s="794"/>
      <c r="H107" s="794"/>
      <c r="I107" s="794"/>
      <c r="J107" s="794"/>
      <c r="K107" s="794"/>
      <c r="L107" s="794"/>
      <c r="M107" s="794"/>
      <c r="N107" s="794"/>
      <c r="O107" s="794"/>
      <c r="P107" s="794"/>
      <c r="Q107" s="795"/>
      <c r="R107" s="278" t="s">
        <v>53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136</v>
      </c>
      <c r="C108" s="899" t="s">
        <v>154</v>
      </c>
      <c r="D108" s="609"/>
      <c r="E108" s="609"/>
      <c r="F108" s="609"/>
      <c r="G108" s="609"/>
      <c r="H108" s="609"/>
      <c r="I108" s="609"/>
      <c r="J108" s="609"/>
      <c r="K108" s="609"/>
      <c r="L108" s="609"/>
      <c r="M108" s="609"/>
      <c r="N108" s="609"/>
      <c r="O108" s="609"/>
      <c r="P108" s="609"/>
      <c r="Q108" s="609"/>
      <c r="R108" s="609"/>
      <c r="S108" s="612"/>
      <c r="T108" s="609"/>
      <c r="U108" s="609"/>
      <c r="V108" s="609"/>
      <c r="W108" s="609"/>
      <c r="X108" s="609"/>
      <c r="Y108" s="609"/>
      <c r="Z108" s="609"/>
      <c r="AA108" s="609"/>
      <c r="AB108" s="609"/>
      <c r="AC108" s="609"/>
      <c r="AD108" s="609"/>
      <c r="AE108" s="609"/>
      <c r="AF108" s="609"/>
      <c r="AG108" s="609"/>
      <c r="AH108" s="609"/>
      <c r="AI108" s="609"/>
      <c r="AJ108" s="609"/>
      <c r="AK108" s="900"/>
      <c r="AL108" s="133"/>
      <c r="AM108" s="226"/>
    </row>
    <row r="109" spans="1:53" ht="27" customHeight="1">
      <c r="A109" s="129"/>
      <c r="B109" s="796"/>
      <c r="C109" s="798" t="s">
        <v>155</v>
      </c>
      <c r="D109" s="799"/>
      <c r="E109" s="799"/>
      <c r="F109" s="799"/>
      <c r="G109" s="281"/>
      <c r="H109" s="282" t="s">
        <v>46</v>
      </c>
      <c r="I109" s="901" t="s">
        <v>156</v>
      </c>
      <c r="J109" s="902"/>
      <c r="K109" s="902"/>
      <c r="L109" s="902"/>
      <c r="M109" s="902"/>
      <c r="N109" s="902"/>
      <c r="O109" s="902"/>
      <c r="P109" s="902"/>
      <c r="Q109" s="902"/>
      <c r="R109" s="902"/>
      <c r="S109" s="902"/>
      <c r="T109" s="902"/>
      <c r="U109" s="902"/>
      <c r="V109" s="902"/>
      <c r="W109" s="902"/>
      <c r="X109" s="902"/>
      <c r="Y109" s="902"/>
      <c r="Z109" s="902"/>
      <c r="AA109" s="902"/>
      <c r="AB109" s="902"/>
      <c r="AC109" s="902"/>
      <c r="AD109" s="902"/>
      <c r="AE109" s="902"/>
      <c r="AF109" s="902"/>
      <c r="AG109" s="902"/>
      <c r="AH109" s="902"/>
      <c r="AI109" s="902"/>
      <c r="AJ109" s="902"/>
      <c r="AK109" s="903"/>
      <c r="AL109" s="133"/>
      <c r="AM109" s="226"/>
    </row>
    <row r="110" spans="1:53" ht="37.5" customHeight="1">
      <c r="A110" s="129"/>
      <c r="B110" s="796"/>
      <c r="C110" s="800"/>
      <c r="D110" s="801"/>
      <c r="E110" s="801"/>
      <c r="F110" s="801"/>
      <c r="G110" s="283"/>
      <c r="H110" s="284" t="s">
        <v>55</v>
      </c>
      <c r="I110" s="904" t="s">
        <v>157</v>
      </c>
      <c r="J110" s="905"/>
      <c r="K110" s="905"/>
      <c r="L110" s="905"/>
      <c r="M110" s="905"/>
      <c r="N110" s="905"/>
      <c r="O110" s="905"/>
      <c r="P110" s="905"/>
      <c r="Q110" s="905"/>
      <c r="R110" s="905"/>
      <c r="S110" s="905"/>
      <c r="T110" s="905"/>
      <c r="U110" s="905"/>
      <c r="V110" s="905"/>
      <c r="W110" s="905"/>
      <c r="X110" s="905"/>
      <c r="Y110" s="905"/>
      <c r="Z110" s="905"/>
      <c r="AA110" s="905"/>
      <c r="AB110" s="905"/>
      <c r="AC110" s="905"/>
      <c r="AD110" s="905"/>
      <c r="AE110" s="905"/>
      <c r="AF110" s="905"/>
      <c r="AG110" s="905"/>
      <c r="AH110" s="905"/>
      <c r="AI110" s="905"/>
      <c r="AJ110" s="905"/>
      <c r="AK110" s="906"/>
      <c r="AL110" s="133"/>
      <c r="AM110" s="226"/>
    </row>
    <row r="111" spans="1:53" ht="36" customHeight="1" thickBot="1">
      <c r="A111" s="129"/>
      <c r="B111" s="797"/>
      <c r="C111" s="802"/>
      <c r="D111" s="803"/>
      <c r="E111" s="803"/>
      <c r="F111" s="803"/>
      <c r="G111" s="285"/>
      <c r="H111" s="286" t="s">
        <v>58</v>
      </c>
      <c r="I111" s="907" t="s">
        <v>158</v>
      </c>
      <c r="J111" s="908"/>
      <c r="K111" s="908"/>
      <c r="L111" s="908"/>
      <c r="M111" s="908"/>
      <c r="N111" s="908"/>
      <c r="O111" s="908"/>
      <c r="P111" s="908"/>
      <c r="Q111" s="908"/>
      <c r="R111" s="908"/>
      <c r="S111" s="908"/>
      <c r="T111" s="908"/>
      <c r="U111" s="908"/>
      <c r="V111" s="908"/>
      <c r="W111" s="908"/>
      <c r="X111" s="908"/>
      <c r="Y111" s="908"/>
      <c r="Z111" s="908"/>
      <c r="AA111" s="908"/>
      <c r="AB111" s="908"/>
      <c r="AC111" s="908"/>
      <c r="AD111" s="908"/>
      <c r="AE111" s="908"/>
      <c r="AF111" s="908"/>
      <c r="AG111" s="908"/>
      <c r="AH111" s="908"/>
      <c r="AI111" s="908"/>
      <c r="AJ111" s="908"/>
      <c r="AK111" s="909"/>
      <c r="AL111" s="133"/>
      <c r="AM111" s="226"/>
    </row>
    <row r="112" spans="1:53" ht="21" customHeight="1">
      <c r="A112" s="129"/>
      <c r="B112" s="287" t="s">
        <v>138</v>
      </c>
      <c r="C112" s="873" t="s">
        <v>150</v>
      </c>
      <c r="D112" s="874"/>
      <c r="E112" s="874"/>
      <c r="F112" s="874"/>
      <c r="G112" s="874"/>
      <c r="H112" s="874"/>
      <c r="I112" s="874"/>
      <c r="J112" s="874"/>
      <c r="K112" s="874"/>
      <c r="L112" s="874"/>
      <c r="M112" s="874"/>
      <c r="N112" s="874"/>
      <c r="O112" s="874"/>
      <c r="P112" s="874"/>
      <c r="Q112" s="874"/>
      <c r="R112" s="874"/>
      <c r="S112" s="874"/>
      <c r="T112" s="874"/>
      <c r="U112" s="874"/>
      <c r="V112" s="874"/>
      <c r="W112" s="874"/>
      <c r="X112" s="874"/>
      <c r="Y112" s="874"/>
      <c r="Z112" s="874"/>
      <c r="AA112" s="874"/>
      <c r="AB112" s="874"/>
      <c r="AC112" s="874"/>
      <c r="AD112" s="874"/>
      <c r="AE112" s="874"/>
      <c r="AF112" s="874"/>
      <c r="AG112" s="874"/>
      <c r="AH112" s="874"/>
      <c r="AI112" s="874"/>
      <c r="AJ112" s="874"/>
      <c r="AK112" s="875"/>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c r="A114" s="133"/>
      <c r="B114" s="653" t="s">
        <v>159</v>
      </c>
      <c r="C114" s="653"/>
      <c r="D114" s="653"/>
      <c r="E114" s="653"/>
      <c r="F114" s="653"/>
      <c r="G114" s="653"/>
      <c r="H114" s="653"/>
      <c r="I114" s="653"/>
      <c r="J114" s="653"/>
      <c r="K114" s="653"/>
      <c r="L114" s="653"/>
      <c r="M114" s="653"/>
      <c r="N114" s="653"/>
      <c r="O114" s="653"/>
      <c r="P114" s="653"/>
      <c r="Q114" s="653"/>
      <c r="R114" s="653"/>
      <c r="S114" s="653"/>
      <c r="T114" s="653"/>
      <c r="U114" s="653"/>
      <c r="V114" s="653"/>
      <c r="W114" s="653"/>
      <c r="X114" s="653"/>
      <c r="Y114" s="653"/>
      <c r="Z114" s="653"/>
      <c r="AA114" s="653"/>
      <c r="AB114" s="653"/>
      <c r="AC114" s="653"/>
      <c r="AD114" s="653"/>
      <c r="AE114" s="653"/>
      <c r="AF114" s="653"/>
      <c r="AG114" s="653"/>
      <c r="AH114" s="653"/>
      <c r="AI114" s="653"/>
      <c r="AJ114" s="653"/>
      <c r="AK114" s="653"/>
      <c r="AL114" s="133"/>
      <c r="AM114" s="288"/>
    </row>
    <row r="115" spans="1:53" s="134" customFormat="1" ht="15.75" customHeight="1">
      <c r="A115" s="133"/>
      <c r="B115" s="273" t="s">
        <v>160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161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876" t="s">
        <v>162</v>
      </c>
      <c r="C117" s="772"/>
      <c r="D117" s="772"/>
      <c r="E117" s="772"/>
      <c r="F117" s="772"/>
      <c r="G117" s="772"/>
      <c r="H117" s="772"/>
      <c r="I117" s="772"/>
      <c r="J117" s="772"/>
      <c r="K117" s="772"/>
      <c r="L117" s="772"/>
      <c r="M117" s="772"/>
      <c r="N117" s="772"/>
      <c r="O117" s="772"/>
      <c r="P117" s="772"/>
      <c r="Q117" s="773"/>
      <c r="R117" s="172" t="s">
        <v>113</v>
      </c>
      <c r="S117" s="289" t="str">
        <f>'別紙様式3-2（４・５月）'!W8</f>
        <v/>
      </c>
      <c r="T117" s="826" t="s">
        <v>163</v>
      </c>
      <c r="U117" s="826"/>
      <c r="V117" s="826"/>
      <c r="W117" s="826"/>
      <c r="X117" s="826"/>
      <c r="Y117" s="826"/>
      <c r="Z117" s="826"/>
      <c r="AA117" s="826"/>
      <c r="AB117" s="826"/>
      <c r="AC117" s="826"/>
      <c r="AD117" s="826"/>
      <c r="AE117" s="826"/>
      <c r="AF117" s="827"/>
      <c r="AG117" s="179"/>
      <c r="AH117" s="179"/>
      <c r="AI117" s="179"/>
      <c r="AJ117" s="179"/>
      <c r="AK117" s="129"/>
      <c r="AL117" s="129"/>
      <c r="AM117" s="290" t="str">
        <f>IF(COUNTIF(S117:S119,"×")&gt;=1,"×","")</f>
        <v/>
      </c>
      <c r="AY117" s="140"/>
    </row>
    <row r="118" spans="1:53" ht="27.75" customHeight="1" thickBot="1">
      <c r="A118" s="129"/>
      <c r="B118" s="822" t="s">
        <v>164</v>
      </c>
      <c r="C118" s="823"/>
      <c r="D118" s="823"/>
      <c r="E118" s="823"/>
      <c r="F118" s="823"/>
      <c r="G118" s="823"/>
      <c r="H118" s="823"/>
      <c r="I118" s="823"/>
      <c r="J118" s="823"/>
      <c r="K118" s="823"/>
      <c r="L118" s="823"/>
      <c r="M118" s="823"/>
      <c r="N118" s="823"/>
      <c r="O118" s="823"/>
      <c r="P118" s="823"/>
      <c r="Q118" s="824"/>
      <c r="R118" s="172" t="s">
        <v>113</v>
      </c>
      <c r="S118" s="291" t="str">
        <f>'別紙様式3-3（６月以降分）'!Z5</f>
        <v/>
      </c>
      <c r="T118" s="825" t="s">
        <v>165</v>
      </c>
      <c r="U118" s="826"/>
      <c r="V118" s="826"/>
      <c r="W118" s="826"/>
      <c r="X118" s="826"/>
      <c r="Y118" s="826"/>
      <c r="Z118" s="826"/>
      <c r="AA118" s="826"/>
      <c r="AB118" s="826"/>
      <c r="AC118" s="826"/>
      <c r="AD118" s="826"/>
      <c r="AE118" s="826"/>
      <c r="AF118" s="827"/>
      <c r="AG118" s="179"/>
      <c r="AH118" s="179"/>
      <c r="AI118" s="179"/>
      <c r="AJ118" s="179"/>
      <c r="AK118" s="129"/>
      <c r="AL118" s="129"/>
      <c r="AY118" s="140"/>
    </row>
    <row r="119" spans="1:53" ht="27.75" customHeight="1" thickBot="1">
      <c r="A119" s="129"/>
      <c r="B119" s="822" t="s">
        <v>166</v>
      </c>
      <c r="C119" s="823"/>
      <c r="D119" s="823"/>
      <c r="E119" s="823"/>
      <c r="F119" s="823"/>
      <c r="G119" s="823"/>
      <c r="H119" s="823"/>
      <c r="I119" s="823"/>
      <c r="J119" s="823"/>
      <c r="K119" s="823"/>
      <c r="L119" s="823"/>
      <c r="M119" s="823"/>
      <c r="N119" s="823"/>
      <c r="O119" s="823"/>
      <c r="P119" s="823"/>
      <c r="Q119" s="824"/>
      <c r="R119" s="172" t="s">
        <v>113</v>
      </c>
      <c r="S119" s="289" t="str">
        <f>'別紙様式3-3（６月以降分）'!Z7</f>
        <v/>
      </c>
      <c r="T119" s="825" t="s">
        <v>165</v>
      </c>
      <c r="U119" s="826"/>
      <c r="V119" s="826"/>
      <c r="W119" s="826"/>
      <c r="X119" s="826"/>
      <c r="Y119" s="826"/>
      <c r="Z119" s="826"/>
      <c r="AA119" s="826"/>
      <c r="AB119" s="826"/>
      <c r="AC119" s="826"/>
      <c r="AD119" s="826"/>
      <c r="AE119" s="826"/>
      <c r="AF119" s="827"/>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4.25" thickBot="1">
      <c r="A121" s="129"/>
      <c r="B121" s="242" t="s">
        <v>167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168</v>
      </c>
      <c r="AN121" s="551"/>
      <c r="AO121" s="551"/>
      <c r="AP121" s="551"/>
      <c r="AQ121" s="551"/>
      <c r="AR121" s="551"/>
      <c r="AS121" s="551"/>
      <c r="AT121" s="551"/>
      <c r="AU121" s="551"/>
      <c r="AV121" s="551"/>
      <c r="AW121" s="551"/>
      <c r="AX121" s="551"/>
      <c r="AY121" s="551"/>
      <c r="AZ121" s="551"/>
      <c r="BA121" s="552"/>
    </row>
    <row r="122" spans="1:53" s="134" customFormat="1" ht="18" customHeight="1">
      <c r="A122" s="133"/>
      <c r="B122" s="294" t="s">
        <v>169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170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171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878" t="s">
        <v>172</v>
      </c>
      <c r="E125" s="878"/>
      <c r="F125" s="878"/>
      <c r="G125" s="878"/>
      <c r="H125" s="878"/>
      <c r="I125" s="878"/>
      <c r="J125" s="878"/>
      <c r="K125" s="878"/>
      <c r="L125" s="878"/>
      <c r="M125" s="878"/>
      <c r="N125" s="878"/>
      <c r="O125" s="878"/>
      <c r="P125" s="878"/>
      <c r="Q125" s="878"/>
      <c r="R125" s="878"/>
      <c r="S125" s="878"/>
      <c r="T125" s="878"/>
      <c r="U125" s="878"/>
      <c r="V125" s="878"/>
      <c r="W125" s="878"/>
      <c r="X125" s="878"/>
      <c r="Y125" s="878"/>
      <c r="Z125" s="878"/>
      <c r="AA125" s="878"/>
      <c r="AB125" s="878"/>
      <c r="AC125" s="878"/>
      <c r="AD125" s="878"/>
      <c r="AE125" s="878"/>
      <c r="AF125" s="878"/>
      <c r="AG125" s="878"/>
      <c r="AH125" s="878"/>
      <c r="AI125" s="878"/>
      <c r="AJ125" s="220"/>
      <c r="AK125" s="303"/>
      <c r="AL125" s="306"/>
      <c r="AM125" s="127" t="b">
        <v>0</v>
      </c>
      <c r="AN125" s="299"/>
      <c r="AO125" s="299"/>
      <c r="AP125" s="300"/>
      <c r="AR125" s="139"/>
    </row>
    <row r="126" spans="1:53" s="134" customFormat="1" ht="18" customHeight="1" thickBot="1">
      <c r="A126" s="133"/>
      <c r="B126" s="307"/>
      <c r="C126" s="308"/>
      <c r="D126" s="309" t="s">
        <v>173</v>
      </c>
      <c r="E126" s="310"/>
      <c r="F126" s="872"/>
      <c r="G126" s="872"/>
      <c r="H126" s="872"/>
      <c r="I126" s="872"/>
      <c r="J126" s="872"/>
      <c r="K126" s="872"/>
      <c r="L126" s="872"/>
      <c r="M126" s="872"/>
      <c r="N126" s="872"/>
      <c r="O126" s="872"/>
      <c r="P126" s="872"/>
      <c r="Q126" s="872"/>
      <c r="R126" s="872"/>
      <c r="S126" s="872"/>
      <c r="T126" s="872"/>
      <c r="U126" s="872"/>
      <c r="V126" s="872"/>
      <c r="W126" s="872"/>
      <c r="X126" s="872"/>
      <c r="Y126" s="872"/>
      <c r="Z126" s="872"/>
      <c r="AA126" s="872"/>
      <c r="AB126" s="872"/>
      <c r="AC126" s="872"/>
      <c r="AD126" s="872"/>
      <c r="AE126" s="872"/>
      <c r="AF126" s="872"/>
      <c r="AG126" s="872"/>
      <c r="AH126" s="872"/>
      <c r="AI126" s="872"/>
      <c r="AJ126" s="872"/>
      <c r="AK126" s="311" t="s">
        <v>107</v>
      </c>
      <c r="AL126" s="133"/>
      <c r="AM126" s="127" t="b">
        <v>0</v>
      </c>
      <c r="AN126" s="882" t="s">
        <v>174</v>
      </c>
      <c r="AO126" s="883"/>
      <c r="AP126" s="883"/>
      <c r="AQ126" s="883"/>
      <c r="AR126" s="883"/>
      <c r="AS126" s="883"/>
      <c r="AT126" s="883"/>
      <c r="AU126" s="883"/>
      <c r="AV126" s="883"/>
      <c r="AW126" s="883"/>
      <c r="AX126" s="883"/>
      <c r="AY126" s="883"/>
      <c r="AZ126" s="883"/>
      <c r="BA126" s="884"/>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175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4.25" thickBot="1">
      <c r="A129" s="129"/>
      <c r="B129" s="315" t="s">
        <v>176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804" t="str">
        <f>IF(AND('別紙様式3-2（４・５月）'!AE7="特定加算なし",'別紙様式3-3（６月以降分）'!AG5="旧特定加算相当なし"),"該当","")</f>
        <v>該当</v>
      </c>
      <c r="AJ129" s="805"/>
      <c r="AK129" s="806"/>
      <c r="AL129" s="129"/>
      <c r="AT129" s="140"/>
      <c r="AU129" s="140"/>
      <c r="AV129" s="140"/>
      <c r="AW129" s="140"/>
      <c r="AX129" s="140"/>
    </row>
    <row r="130" spans="1:54" ht="27" customHeight="1">
      <c r="A130" s="129"/>
      <c r="B130" s="316" t="s">
        <v>113</v>
      </c>
      <c r="C130" s="830" t="s">
        <v>177</v>
      </c>
      <c r="D130" s="830"/>
      <c r="E130" s="830"/>
      <c r="F130" s="830"/>
      <c r="G130" s="830"/>
      <c r="H130" s="830"/>
      <c r="I130" s="830"/>
      <c r="J130" s="830"/>
      <c r="K130" s="830"/>
      <c r="L130" s="830"/>
      <c r="M130" s="830"/>
      <c r="N130" s="830"/>
      <c r="O130" s="830"/>
      <c r="P130" s="830"/>
      <c r="Q130" s="830"/>
      <c r="R130" s="830"/>
      <c r="S130" s="830"/>
      <c r="T130" s="830"/>
      <c r="U130" s="830"/>
      <c r="V130" s="830"/>
      <c r="W130" s="830"/>
      <c r="X130" s="830"/>
      <c r="Y130" s="830"/>
      <c r="Z130" s="830"/>
      <c r="AA130" s="830"/>
      <c r="AB130" s="830"/>
      <c r="AC130" s="830"/>
      <c r="AD130" s="830"/>
      <c r="AE130" s="830"/>
      <c r="AF130" s="830"/>
      <c r="AG130" s="830"/>
      <c r="AH130" s="830"/>
      <c r="AI130" s="830"/>
      <c r="AJ130" s="830"/>
      <c r="AK130" s="830"/>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4.25" thickBot="1">
      <c r="A132" s="129"/>
      <c r="B132" s="315" t="s">
        <v>178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804" t="str">
        <f>IF(OR('別紙様式3-2（４・５月）'!AE7="特定加算あり",'別紙様式3-3（６月以降分）'!AG5="旧特定加算相当あり"),"該当","")</f>
        <v/>
      </c>
      <c r="AJ132" s="805"/>
      <c r="AK132" s="806"/>
      <c r="AL132" s="129"/>
      <c r="AT132" s="140"/>
      <c r="AU132" s="140"/>
      <c r="AV132" s="140"/>
      <c r="AW132" s="140"/>
      <c r="AX132" s="140"/>
    </row>
    <row r="133" spans="1:54" ht="38.25" customHeight="1">
      <c r="A133" s="129"/>
      <c r="B133" s="224" t="s">
        <v>113</v>
      </c>
      <c r="C133" s="681" t="s">
        <v>179</v>
      </c>
      <c r="D133" s="681"/>
      <c r="E133" s="681"/>
      <c r="F133" s="681"/>
      <c r="G133" s="681"/>
      <c r="H133" s="681"/>
      <c r="I133" s="681"/>
      <c r="J133" s="681"/>
      <c r="K133" s="681"/>
      <c r="L133" s="681"/>
      <c r="M133" s="681"/>
      <c r="N133" s="681"/>
      <c r="O133" s="681"/>
      <c r="P133" s="681"/>
      <c r="Q133" s="681"/>
      <c r="R133" s="681"/>
      <c r="S133" s="681"/>
      <c r="T133" s="681"/>
      <c r="U133" s="681"/>
      <c r="V133" s="681"/>
      <c r="W133" s="681"/>
      <c r="X133" s="681"/>
      <c r="Y133" s="681"/>
      <c r="Z133" s="681"/>
      <c r="AA133" s="681"/>
      <c r="AB133" s="681"/>
      <c r="AC133" s="681"/>
      <c r="AD133" s="681"/>
      <c r="AE133" s="681"/>
      <c r="AF133" s="681"/>
      <c r="AG133" s="681"/>
      <c r="AH133" s="681"/>
      <c r="AI133" s="681"/>
      <c r="AJ133" s="681"/>
      <c r="AK133" s="68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854" t="s">
        <v>180</v>
      </c>
      <c r="C135" s="855"/>
      <c r="D135" s="855"/>
      <c r="E135" s="856"/>
      <c r="F135" s="618" t="s">
        <v>181</v>
      </c>
      <c r="G135" s="619"/>
      <c r="H135" s="619"/>
      <c r="I135" s="619"/>
      <c r="J135" s="619"/>
      <c r="K135" s="619"/>
      <c r="L135" s="619"/>
      <c r="M135" s="619"/>
      <c r="N135" s="619"/>
      <c r="O135" s="619"/>
      <c r="P135" s="619"/>
      <c r="Q135" s="619"/>
      <c r="R135" s="619"/>
      <c r="S135" s="619"/>
      <c r="T135" s="619"/>
      <c r="U135" s="619"/>
      <c r="V135" s="619"/>
      <c r="W135" s="619"/>
      <c r="X135" s="619"/>
      <c r="Y135" s="619"/>
      <c r="Z135" s="619"/>
      <c r="AA135" s="619"/>
      <c r="AB135" s="619"/>
      <c r="AC135" s="619"/>
      <c r="AD135" s="619"/>
      <c r="AE135" s="619"/>
      <c r="AF135" s="619"/>
      <c r="AG135" s="619"/>
      <c r="AH135" s="619"/>
      <c r="AI135" s="619"/>
      <c r="AJ135" s="619"/>
      <c r="AK135" s="320" t="str">
        <f>IF(AI132="該当",IF(AND(COUNTIF(AM136:AM139,TRUE)&gt;=1,COUNTIF(AM140:AM143,TRUE)&gt;=1,COUNTIF(AM144:AM147,TRUE)&gt;=1,COUNTIF(AM148:AM151,TRUE)&gt;=1,COUNTIF(AM152:AM155,TRUE)&gt;=1,COUNTIF(AM156:AM159,TRUE)&gt;=1),"○","×"),IF(COUNTIF(AM136:AM159,TRUE)&gt;=1,"○","×"))</f>
        <v>×</v>
      </c>
      <c r="AL135" s="319"/>
      <c r="AM135" s="449" t="s">
        <v>182</v>
      </c>
      <c r="AN135" s="553" t="s">
        <v>183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08" t="s">
        <v>184</v>
      </c>
      <c r="C136" s="609"/>
      <c r="D136" s="609"/>
      <c r="E136" s="610"/>
      <c r="F136" s="281"/>
      <c r="G136" s="620" t="s">
        <v>185</v>
      </c>
      <c r="H136" s="620"/>
      <c r="I136" s="620"/>
      <c r="J136" s="620"/>
      <c r="K136" s="620"/>
      <c r="L136" s="620"/>
      <c r="M136" s="620"/>
      <c r="N136" s="620"/>
      <c r="O136" s="620"/>
      <c r="P136" s="620"/>
      <c r="Q136" s="620"/>
      <c r="R136" s="620"/>
      <c r="S136" s="620"/>
      <c r="T136" s="620"/>
      <c r="U136" s="620"/>
      <c r="V136" s="620"/>
      <c r="W136" s="620"/>
      <c r="X136" s="620"/>
      <c r="Y136" s="620"/>
      <c r="Z136" s="620"/>
      <c r="AA136" s="620"/>
      <c r="AB136" s="620"/>
      <c r="AC136" s="620"/>
      <c r="AD136" s="620"/>
      <c r="AE136" s="620"/>
      <c r="AF136" s="620"/>
      <c r="AG136" s="620"/>
      <c r="AH136" s="620"/>
      <c r="AI136" s="620"/>
      <c r="AJ136" s="620"/>
      <c r="AK136" s="621"/>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11"/>
      <c r="C137" s="612"/>
      <c r="D137" s="612"/>
      <c r="E137" s="613"/>
      <c r="F137" s="322"/>
      <c r="G137" s="617" t="s">
        <v>186</v>
      </c>
      <c r="H137" s="617"/>
      <c r="I137" s="617"/>
      <c r="J137" s="617"/>
      <c r="K137" s="617"/>
      <c r="L137" s="617"/>
      <c r="M137" s="617"/>
      <c r="N137" s="617"/>
      <c r="O137" s="617"/>
      <c r="P137" s="617"/>
      <c r="Q137" s="617"/>
      <c r="R137" s="617"/>
      <c r="S137" s="617"/>
      <c r="T137" s="617"/>
      <c r="U137" s="617"/>
      <c r="V137" s="617"/>
      <c r="W137" s="617"/>
      <c r="X137" s="617"/>
      <c r="Y137" s="617"/>
      <c r="Z137" s="617"/>
      <c r="AA137" s="617"/>
      <c r="AB137" s="617"/>
      <c r="AC137" s="617"/>
      <c r="AD137" s="617"/>
      <c r="AE137" s="617"/>
      <c r="AF137" s="617"/>
      <c r="AG137" s="617"/>
      <c r="AH137" s="617"/>
      <c r="AI137" s="617"/>
      <c r="AJ137" s="617"/>
      <c r="AK137" s="323"/>
      <c r="AL137" s="133"/>
      <c r="AM137" s="128" t="b">
        <v>0</v>
      </c>
      <c r="AN137" s="556" t="s">
        <v>187</v>
      </c>
      <c r="AO137" s="557"/>
      <c r="AP137" s="557"/>
      <c r="AQ137" s="557"/>
      <c r="AR137" s="557"/>
      <c r="AS137" s="557"/>
      <c r="AT137" s="557"/>
      <c r="AU137" s="557"/>
      <c r="AV137" s="557"/>
      <c r="AW137" s="557"/>
      <c r="AX137" s="557"/>
      <c r="AY137" s="557"/>
      <c r="AZ137" s="557"/>
      <c r="BA137" s="558"/>
      <c r="BB137" s="134"/>
    </row>
    <row r="138" spans="1:54" s="321" customFormat="1" ht="13.5" customHeight="1" thickBot="1">
      <c r="A138" s="319"/>
      <c r="B138" s="611"/>
      <c r="C138" s="612"/>
      <c r="D138" s="612"/>
      <c r="E138" s="613"/>
      <c r="F138" s="322"/>
      <c r="G138" s="617" t="s">
        <v>188</v>
      </c>
      <c r="H138" s="617"/>
      <c r="I138" s="617"/>
      <c r="J138" s="617"/>
      <c r="K138" s="617"/>
      <c r="L138" s="617"/>
      <c r="M138" s="617"/>
      <c r="N138" s="617"/>
      <c r="O138" s="617"/>
      <c r="P138" s="617"/>
      <c r="Q138" s="617"/>
      <c r="R138" s="617"/>
      <c r="S138" s="617"/>
      <c r="T138" s="617"/>
      <c r="U138" s="617"/>
      <c r="V138" s="617"/>
      <c r="W138" s="617"/>
      <c r="X138" s="617"/>
      <c r="Y138" s="617"/>
      <c r="Z138" s="617"/>
      <c r="AA138" s="617"/>
      <c r="AB138" s="617"/>
      <c r="AC138" s="617"/>
      <c r="AD138" s="617"/>
      <c r="AE138" s="617"/>
      <c r="AF138" s="617"/>
      <c r="AG138" s="617"/>
      <c r="AH138" s="617"/>
      <c r="AI138" s="617"/>
      <c r="AJ138" s="617"/>
      <c r="AK138" s="323"/>
      <c r="AL138" s="133"/>
      <c r="AM138" s="128" t="b">
        <v>0</v>
      </c>
      <c r="AN138" s="559"/>
      <c r="AO138" s="560"/>
      <c r="AP138" s="560"/>
      <c r="AQ138" s="560"/>
      <c r="AR138" s="560"/>
      <c r="AS138" s="560"/>
      <c r="AT138" s="560"/>
      <c r="AU138" s="560"/>
      <c r="AV138" s="560"/>
      <c r="AW138" s="560"/>
      <c r="AX138" s="560"/>
      <c r="AY138" s="560"/>
      <c r="AZ138" s="560"/>
      <c r="BA138" s="561"/>
      <c r="BB138" s="134"/>
    </row>
    <row r="139" spans="1:54" s="321" customFormat="1" ht="13.5" customHeight="1">
      <c r="A139" s="319"/>
      <c r="B139" s="614"/>
      <c r="C139" s="615"/>
      <c r="D139" s="615"/>
      <c r="E139" s="616"/>
      <c r="F139" s="283"/>
      <c r="G139" s="622" t="s">
        <v>189</v>
      </c>
      <c r="H139" s="622"/>
      <c r="I139" s="622"/>
      <c r="J139" s="622"/>
      <c r="K139" s="622"/>
      <c r="L139" s="622"/>
      <c r="M139" s="622"/>
      <c r="N139" s="622"/>
      <c r="O139" s="622"/>
      <c r="P139" s="622"/>
      <c r="Q139" s="622"/>
      <c r="R139" s="622"/>
      <c r="S139" s="622"/>
      <c r="T139" s="622"/>
      <c r="U139" s="622"/>
      <c r="V139" s="622"/>
      <c r="W139" s="622"/>
      <c r="X139" s="622"/>
      <c r="Y139" s="622"/>
      <c r="Z139" s="622"/>
      <c r="AA139" s="622"/>
      <c r="AB139" s="622"/>
      <c r="AC139" s="622"/>
      <c r="AD139" s="622"/>
      <c r="AE139" s="622"/>
      <c r="AF139" s="622"/>
      <c r="AG139" s="622"/>
      <c r="AH139" s="622"/>
      <c r="AI139" s="622"/>
      <c r="AJ139" s="622"/>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08" t="s">
        <v>190</v>
      </c>
      <c r="C140" s="609"/>
      <c r="D140" s="609"/>
      <c r="E140" s="610"/>
      <c r="F140" s="325"/>
      <c r="G140" s="831" t="s">
        <v>191</v>
      </c>
      <c r="H140" s="831"/>
      <c r="I140" s="831"/>
      <c r="J140" s="831"/>
      <c r="K140" s="831"/>
      <c r="L140" s="831"/>
      <c r="M140" s="831"/>
      <c r="N140" s="831"/>
      <c r="O140" s="831"/>
      <c r="P140" s="831"/>
      <c r="Q140" s="831"/>
      <c r="R140" s="831"/>
      <c r="S140" s="831"/>
      <c r="T140" s="831"/>
      <c r="U140" s="831"/>
      <c r="V140" s="831"/>
      <c r="W140" s="831"/>
      <c r="X140" s="831"/>
      <c r="Y140" s="831"/>
      <c r="Z140" s="831"/>
      <c r="AA140" s="831"/>
      <c r="AB140" s="831"/>
      <c r="AC140" s="831"/>
      <c r="AD140" s="831"/>
      <c r="AE140" s="831"/>
      <c r="AF140" s="831"/>
      <c r="AG140" s="831"/>
      <c r="AH140" s="831"/>
      <c r="AI140" s="831"/>
      <c r="AJ140" s="831"/>
      <c r="AK140" s="832"/>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11"/>
      <c r="C141" s="612"/>
      <c r="D141" s="612"/>
      <c r="E141" s="613"/>
      <c r="F141" s="322"/>
      <c r="G141" s="617" t="s">
        <v>192</v>
      </c>
      <c r="H141" s="617"/>
      <c r="I141" s="617"/>
      <c r="J141" s="617"/>
      <c r="K141" s="617"/>
      <c r="L141" s="617"/>
      <c r="M141" s="617"/>
      <c r="N141" s="617"/>
      <c r="O141" s="617"/>
      <c r="P141" s="617"/>
      <c r="Q141" s="617"/>
      <c r="R141" s="617"/>
      <c r="S141" s="617"/>
      <c r="T141" s="617"/>
      <c r="U141" s="617"/>
      <c r="V141" s="617"/>
      <c r="W141" s="617"/>
      <c r="X141" s="617"/>
      <c r="Y141" s="617"/>
      <c r="Z141" s="617"/>
      <c r="AA141" s="617"/>
      <c r="AB141" s="617"/>
      <c r="AC141" s="617"/>
      <c r="AD141" s="617"/>
      <c r="AE141" s="617"/>
      <c r="AF141" s="617"/>
      <c r="AG141" s="617"/>
      <c r="AH141" s="617"/>
      <c r="AI141" s="617"/>
      <c r="AJ141" s="617"/>
      <c r="AK141" s="326"/>
      <c r="AL141" s="133"/>
      <c r="AM141" s="128" t="b">
        <v>0</v>
      </c>
      <c r="AN141" s="556" t="s">
        <v>187</v>
      </c>
      <c r="AO141" s="557"/>
      <c r="AP141" s="557"/>
      <c r="AQ141" s="557"/>
      <c r="AR141" s="557"/>
      <c r="AS141" s="557"/>
      <c r="AT141" s="557"/>
      <c r="AU141" s="557"/>
      <c r="AV141" s="557"/>
      <c r="AW141" s="557"/>
      <c r="AX141" s="557"/>
      <c r="AY141" s="557"/>
      <c r="AZ141" s="557"/>
      <c r="BA141" s="558"/>
    </row>
    <row r="142" spans="1:54" s="134" customFormat="1" ht="13.5" customHeight="1" thickBot="1">
      <c r="A142" s="133"/>
      <c r="B142" s="611"/>
      <c r="C142" s="612"/>
      <c r="D142" s="612"/>
      <c r="E142" s="613"/>
      <c r="F142" s="322"/>
      <c r="G142" s="617" t="s">
        <v>193</v>
      </c>
      <c r="H142" s="617"/>
      <c r="I142" s="617"/>
      <c r="J142" s="617"/>
      <c r="K142" s="617"/>
      <c r="L142" s="617"/>
      <c r="M142" s="617"/>
      <c r="N142" s="617"/>
      <c r="O142" s="617"/>
      <c r="P142" s="617"/>
      <c r="Q142" s="617"/>
      <c r="R142" s="617"/>
      <c r="S142" s="617"/>
      <c r="T142" s="617"/>
      <c r="U142" s="617"/>
      <c r="V142" s="617"/>
      <c r="W142" s="617"/>
      <c r="X142" s="617"/>
      <c r="Y142" s="617"/>
      <c r="Z142" s="617"/>
      <c r="AA142" s="617"/>
      <c r="AB142" s="617"/>
      <c r="AC142" s="617"/>
      <c r="AD142" s="617"/>
      <c r="AE142" s="617"/>
      <c r="AF142" s="617"/>
      <c r="AG142" s="617"/>
      <c r="AH142" s="617"/>
      <c r="AI142" s="617"/>
      <c r="AJ142" s="617"/>
      <c r="AK142" s="323"/>
      <c r="AL142" s="133"/>
      <c r="AM142" s="128" t="b">
        <v>0</v>
      </c>
      <c r="AN142" s="559"/>
      <c r="AO142" s="560"/>
      <c r="AP142" s="560"/>
      <c r="AQ142" s="560"/>
      <c r="AR142" s="560"/>
      <c r="AS142" s="560"/>
      <c r="AT142" s="560"/>
      <c r="AU142" s="560"/>
      <c r="AV142" s="560"/>
      <c r="AW142" s="560"/>
      <c r="AX142" s="560"/>
      <c r="AY142" s="560"/>
      <c r="AZ142" s="560"/>
      <c r="BA142" s="561"/>
    </row>
    <row r="143" spans="1:54" s="134" customFormat="1" ht="15.75" customHeight="1">
      <c r="A143" s="133"/>
      <c r="B143" s="614"/>
      <c r="C143" s="615"/>
      <c r="D143" s="615"/>
      <c r="E143" s="616"/>
      <c r="F143" s="327"/>
      <c r="G143" s="606" t="s">
        <v>194</v>
      </c>
      <c r="H143" s="606"/>
      <c r="I143" s="606"/>
      <c r="J143" s="606"/>
      <c r="K143" s="606"/>
      <c r="L143" s="606"/>
      <c r="M143" s="606"/>
      <c r="N143" s="606"/>
      <c r="O143" s="606"/>
      <c r="P143" s="606"/>
      <c r="Q143" s="606"/>
      <c r="R143" s="606"/>
      <c r="S143" s="606"/>
      <c r="T143" s="606"/>
      <c r="U143" s="606"/>
      <c r="V143" s="606"/>
      <c r="W143" s="606"/>
      <c r="X143" s="606"/>
      <c r="Y143" s="606"/>
      <c r="Z143" s="606"/>
      <c r="AA143" s="606"/>
      <c r="AB143" s="606"/>
      <c r="AC143" s="606"/>
      <c r="AD143" s="606"/>
      <c r="AE143" s="606"/>
      <c r="AF143" s="606"/>
      <c r="AG143" s="606"/>
      <c r="AH143" s="606"/>
      <c r="AI143" s="606"/>
      <c r="AJ143" s="606"/>
      <c r="AK143" s="607"/>
      <c r="AL143" s="133"/>
      <c r="AM143" s="128" t="b">
        <v>0</v>
      </c>
    </row>
    <row r="144" spans="1:54" s="134" customFormat="1" ht="13.5" customHeight="1" thickBot="1">
      <c r="A144" s="133"/>
      <c r="B144" s="608" t="s">
        <v>195</v>
      </c>
      <c r="C144" s="609"/>
      <c r="D144" s="609"/>
      <c r="E144" s="610"/>
      <c r="F144" s="328"/>
      <c r="G144" s="877" t="s">
        <v>196</v>
      </c>
      <c r="H144" s="877"/>
      <c r="I144" s="877"/>
      <c r="J144" s="877"/>
      <c r="K144" s="877"/>
      <c r="L144" s="877"/>
      <c r="M144" s="877"/>
      <c r="N144" s="877"/>
      <c r="O144" s="877"/>
      <c r="P144" s="877"/>
      <c r="Q144" s="877"/>
      <c r="R144" s="877"/>
      <c r="S144" s="877"/>
      <c r="T144" s="877"/>
      <c r="U144" s="877"/>
      <c r="V144" s="877"/>
      <c r="W144" s="877"/>
      <c r="X144" s="877"/>
      <c r="Y144" s="877"/>
      <c r="Z144" s="877"/>
      <c r="AA144" s="877"/>
      <c r="AB144" s="877"/>
      <c r="AC144" s="877"/>
      <c r="AD144" s="877"/>
      <c r="AE144" s="877"/>
      <c r="AF144" s="877"/>
      <c r="AG144" s="877"/>
      <c r="AH144" s="877"/>
      <c r="AI144" s="877"/>
      <c r="AJ144" s="877"/>
      <c r="AK144" s="326"/>
      <c r="AL144" s="133"/>
      <c r="AM144" s="128" t="b">
        <v>0</v>
      </c>
    </row>
    <row r="145" spans="1:54" s="134" customFormat="1" ht="22.5" customHeight="1">
      <c r="A145" s="133"/>
      <c r="B145" s="611"/>
      <c r="C145" s="612"/>
      <c r="D145" s="612"/>
      <c r="E145" s="613"/>
      <c r="F145" s="322"/>
      <c r="G145" s="661" t="s">
        <v>197</v>
      </c>
      <c r="H145" s="661"/>
      <c r="I145" s="661"/>
      <c r="J145" s="661"/>
      <c r="K145" s="661"/>
      <c r="L145" s="661"/>
      <c r="M145" s="661"/>
      <c r="N145" s="661"/>
      <c r="O145" s="661"/>
      <c r="P145" s="661"/>
      <c r="Q145" s="661"/>
      <c r="R145" s="661"/>
      <c r="S145" s="661"/>
      <c r="T145" s="661"/>
      <c r="U145" s="661"/>
      <c r="V145" s="661"/>
      <c r="W145" s="661"/>
      <c r="X145" s="661"/>
      <c r="Y145" s="661"/>
      <c r="Z145" s="661"/>
      <c r="AA145" s="661"/>
      <c r="AB145" s="661"/>
      <c r="AC145" s="661"/>
      <c r="AD145" s="661"/>
      <c r="AE145" s="661"/>
      <c r="AF145" s="661"/>
      <c r="AG145" s="661"/>
      <c r="AH145" s="661"/>
      <c r="AI145" s="661"/>
      <c r="AJ145" s="661"/>
      <c r="AK145" s="662"/>
      <c r="AL145" s="133"/>
      <c r="AM145" s="128" t="b">
        <v>0</v>
      </c>
      <c r="AN145" s="556" t="s">
        <v>187</v>
      </c>
      <c r="AO145" s="557"/>
      <c r="AP145" s="557"/>
      <c r="AQ145" s="557"/>
      <c r="AR145" s="557"/>
      <c r="AS145" s="557"/>
      <c r="AT145" s="557"/>
      <c r="AU145" s="557"/>
      <c r="AV145" s="557"/>
      <c r="AW145" s="557"/>
      <c r="AX145" s="557"/>
      <c r="AY145" s="557"/>
      <c r="AZ145" s="557"/>
      <c r="BA145" s="558"/>
    </row>
    <row r="146" spans="1:54" s="134" customFormat="1" ht="13.5" customHeight="1" thickBot="1">
      <c r="A146" s="133"/>
      <c r="B146" s="611"/>
      <c r="C146" s="612"/>
      <c r="D146" s="612"/>
      <c r="E146" s="613"/>
      <c r="F146" s="322"/>
      <c r="G146" s="617" t="s">
        <v>198</v>
      </c>
      <c r="H146" s="617"/>
      <c r="I146" s="617"/>
      <c r="J146" s="617"/>
      <c r="K146" s="617"/>
      <c r="L146" s="617"/>
      <c r="M146" s="617"/>
      <c r="N146" s="617"/>
      <c r="O146" s="617"/>
      <c r="P146" s="617"/>
      <c r="Q146" s="617"/>
      <c r="R146" s="617"/>
      <c r="S146" s="617"/>
      <c r="T146" s="617"/>
      <c r="U146" s="617"/>
      <c r="V146" s="617"/>
      <c r="W146" s="617"/>
      <c r="X146" s="617"/>
      <c r="Y146" s="617"/>
      <c r="Z146" s="617"/>
      <c r="AA146" s="617"/>
      <c r="AB146" s="617"/>
      <c r="AC146" s="617"/>
      <c r="AD146" s="617"/>
      <c r="AE146" s="617"/>
      <c r="AF146" s="617"/>
      <c r="AG146" s="617"/>
      <c r="AH146" s="617"/>
      <c r="AI146" s="617"/>
      <c r="AJ146" s="617"/>
      <c r="AK146" s="323"/>
      <c r="AL146" s="133"/>
      <c r="AM146" s="128" t="b">
        <v>0</v>
      </c>
      <c r="AN146" s="559"/>
      <c r="AO146" s="560"/>
      <c r="AP146" s="560"/>
      <c r="AQ146" s="560"/>
      <c r="AR146" s="560"/>
      <c r="AS146" s="560"/>
      <c r="AT146" s="560"/>
      <c r="AU146" s="560"/>
      <c r="AV146" s="560"/>
      <c r="AW146" s="560"/>
      <c r="AX146" s="560"/>
      <c r="AY146" s="560"/>
      <c r="AZ146" s="560"/>
      <c r="BA146" s="561"/>
    </row>
    <row r="147" spans="1:54" s="134" customFormat="1" ht="13.5" customHeight="1">
      <c r="A147" s="133"/>
      <c r="B147" s="614"/>
      <c r="C147" s="615"/>
      <c r="D147" s="615"/>
      <c r="E147" s="616"/>
      <c r="F147" s="283" t="b">
        <v>0</v>
      </c>
      <c r="G147" s="606" t="s">
        <v>199</v>
      </c>
      <c r="H147" s="606"/>
      <c r="I147" s="606"/>
      <c r="J147" s="606" t="b">
        <v>0</v>
      </c>
      <c r="K147" s="606"/>
      <c r="L147" s="606"/>
      <c r="M147" s="606"/>
      <c r="N147" s="606"/>
      <c r="O147" s="606"/>
      <c r="P147" s="606" t="b">
        <v>1</v>
      </c>
      <c r="Q147" s="606"/>
      <c r="R147" s="606"/>
      <c r="S147" s="606"/>
      <c r="T147" s="606"/>
      <c r="U147" s="606"/>
      <c r="V147" s="606"/>
      <c r="W147" s="606"/>
      <c r="X147" s="606"/>
      <c r="Y147" s="606"/>
      <c r="Z147" s="606"/>
      <c r="AA147" s="606"/>
      <c r="AB147" s="606"/>
      <c r="AC147" s="606"/>
      <c r="AD147" s="606"/>
      <c r="AE147" s="606"/>
      <c r="AF147" s="606"/>
      <c r="AG147" s="606"/>
      <c r="AH147" s="606"/>
      <c r="AI147" s="606"/>
      <c r="AJ147" s="606"/>
      <c r="AK147" s="329"/>
      <c r="AL147" s="133"/>
      <c r="AM147" s="128" t="b">
        <v>0</v>
      </c>
    </row>
    <row r="148" spans="1:54" s="134" customFormat="1" ht="22.5" customHeight="1" thickBot="1">
      <c r="A148" s="133"/>
      <c r="B148" s="608" t="s">
        <v>200</v>
      </c>
      <c r="C148" s="609"/>
      <c r="D148" s="609"/>
      <c r="E148" s="610"/>
      <c r="F148" s="325"/>
      <c r="G148" s="831" t="s">
        <v>201</v>
      </c>
      <c r="H148" s="831"/>
      <c r="I148" s="831"/>
      <c r="J148" s="831"/>
      <c r="K148" s="831"/>
      <c r="L148" s="831"/>
      <c r="M148" s="831"/>
      <c r="N148" s="831"/>
      <c r="O148" s="831"/>
      <c r="P148" s="831"/>
      <c r="Q148" s="831"/>
      <c r="R148" s="831"/>
      <c r="S148" s="831"/>
      <c r="T148" s="831"/>
      <c r="U148" s="831"/>
      <c r="V148" s="831"/>
      <c r="W148" s="831"/>
      <c r="X148" s="831"/>
      <c r="Y148" s="831"/>
      <c r="Z148" s="831"/>
      <c r="AA148" s="831"/>
      <c r="AB148" s="831"/>
      <c r="AC148" s="831"/>
      <c r="AD148" s="831"/>
      <c r="AE148" s="831"/>
      <c r="AF148" s="831"/>
      <c r="AG148" s="831"/>
      <c r="AH148" s="831"/>
      <c r="AI148" s="831"/>
      <c r="AJ148" s="831"/>
      <c r="AK148" s="832"/>
      <c r="AL148" s="133"/>
      <c r="AM148" s="128" t="b">
        <v>0</v>
      </c>
    </row>
    <row r="149" spans="1:54" s="134" customFormat="1" ht="15" customHeight="1">
      <c r="A149" s="133"/>
      <c r="B149" s="611"/>
      <c r="C149" s="612"/>
      <c r="D149" s="612"/>
      <c r="E149" s="613"/>
      <c r="F149" s="322"/>
      <c r="G149" s="661" t="s">
        <v>202</v>
      </c>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1"/>
      <c r="AJ149" s="661"/>
      <c r="AK149" s="330"/>
      <c r="AL149" s="129"/>
      <c r="AM149" s="128" t="b">
        <v>0</v>
      </c>
      <c r="AN149" s="556" t="s">
        <v>187</v>
      </c>
      <c r="AO149" s="557"/>
      <c r="AP149" s="557"/>
      <c r="AQ149" s="557"/>
      <c r="AR149" s="557"/>
      <c r="AS149" s="557"/>
      <c r="AT149" s="557"/>
      <c r="AU149" s="557"/>
      <c r="AV149" s="557"/>
      <c r="AW149" s="557"/>
      <c r="AX149" s="557"/>
      <c r="AY149" s="557"/>
      <c r="AZ149" s="557"/>
      <c r="BA149" s="558"/>
    </row>
    <row r="150" spans="1:54" s="134" customFormat="1" ht="13.5" customHeight="1" thickBot="1">
      <c r="A150" s="133"/>
      <c r="B150" s="611"/>
      <c r="C150" s="612"/>
      <c r="D150" s="612"/>
      <c r="E150" s="613"/>
      <c r="F150" s="322"/>
      <c r="G150" s="661" t="s">
        <v>203</v>
      </c>
      <c r="H150" s="661"/>
      <c r="I150" s="661"/>
      <c r="J150" s="661"/>
      <c r="K150" s="661"/>
      <c r="L150" s="661"/>
      <c r="M150" s="661"/>
      <c r="N150" s="661"/>
      <c r="O150" s="661"/>
      <c r="P150" s="661"/>
      <c r="Q150" s="661"/>
      <c r="R150" s="661"/>
      <c r="S150" s="661"/>
      <c r="T150" s="661"/>
      <c r="U150" s="661"/>
      <c r="V150" s="661"/>
      <c r="W150" s="661"/>
      <c r="X150" s="661"/>
      <c r="Y150" s="661"/>
      <c r="Z150" s="661"/>
      <c r="AA150" s="661"/>
      <c r="AB150" s="661"/>
      <c r="AC150" s="661"/>
      <c r="AD150" s="661"/>
      <c r="AE150" s="661"/>
      <c r="AF150" s="661"/>
      <c r="AG150" s="661"/>
      <c r="AH150" s="661"/>
      <c r="AI150" s="661"/>
      <c r="AJ150" s="661"/>
      <c r="AK150" s="331"/>
      <c r="AL150" s="133"/>
      <c r="AM150" s="128" t="b">
        <v>0</v>
      </c>
      <c r="AN150" s="559"/>
      <c r="AO150" s="560"/>
      <c r="AP150" s="560"/>
      <c r="AQ150" s="560"/>
      <c r="AR150" s="560"/>
      <c r="AS150" s="560"/>
      <c r="AT150" s="560"/>
      <c r="AU150" s="560"/>
      <c r="AV150" s="560"/>
      <c r="AW150" s="560"/>
      <c r="AX150" s="560"/>
      <c r="AY150" s="560"/>
      <c r="AZ150" s="560"/>
      <c r="BA150" s="561"/>
    </row>
    <row r="151" spans="1:54" s="134" customFormat="1" ht="15.75" customHeight="1">
      <c r="A151" s="133"/>
      <c r="B151" s="614"/>
      <c r="C151" s="615"/>
      <c r="D151" s="615"/>
      <c r="E151" s="616"/>
      <c r="F151" s="327"/>
      <c r="G151" s="606" t="s">
        <v>204</v>
      </c>
      <c r="H151" s="606"/>
      <c r="I151" s="606"/>
      <c r="J151" s="606"/>
      <c r="K151" s="606"/>
      <c r="L151" s="606"/>
      <c r="M151" s="606"/>
      <c r="N151" s="606"/>
      <c r="O151" s="606"/>
      <c r="P151" s="606"/>
      <c r="Q151" s="606"/>
      <c r="R151" s="606"/>
      <c r="S151" s="606"/>
      <c r="T151" s="606"/>
      <c r="U151" s="606"/>
      <c r="V151" s="606"/>
      <c r="W151" s="606"/>
      <c r="X151" s="606"/>
      <c r="Y151" s="606"/>
      <c r="Z151" s="606"/>
      <c r="AA151" s="606"/>
      <c r="AB151" s="606"/>
      <c r="AC151" s="606"/>
      <c r="AD151" s="606"/>
      <c r="AE151" s="606"/>
      <c r="AF151" s="606"/>
      <c r="AG151" s="606"/>
      <c r="AH151" s="606"/>
      <c r="AI151" s="606"/>
      <c r="AJ151" s="606"/>
      <c r="AK151" s="607"/>
      <c r="AL151" s="133"/>
      <c r="AM151" s="128" t="b">
        <v>0</v>
      </c>
    </row>
    <row r="152" spans="1:54" s="134" customFormat="1" ht="13.5" customHeight="1" thickBot="1">
      <c r="A152" s="133"/>
      <c r="B152" s="608" t="s">
        <v>205</v>
      </c>
      <c r="C152" s="609"/>
      <c r="D152" s="609"/>
      <c r="E152" s="610"/>
      <c r="F152" s="328"/>
      <c r="G152" s="831" t="s">
        <v>206</v>
      </c>
      <c r="H152" s="831"/>
      <c r="I152" s="831"/>
      <c r="J152" s="831"/>
      <c r="K152" s="831"/>
      <c r="L152" s="831"/>
      <c r="M152" s="831"/>
      <c r="N152" s="831"/>
      <c r="O152" s="831"/>
      <c r="P152" s="831"/>
      <c r="Q152" s="831"/>
      <c r="R152" s="831"/>
      <c r="S152" s="831"/>
      <c r="T152" s="831"/>
      <c r="U152" s="831"/>
      <c r="V152" s="831"/>
      <c r="W152" s="831"/>
      <c r="X152" s="831"/>
      <c r="Y152" s="831"/>
      <c r="Z152" s="831"/>
      <c r="AA152" s="831"/>
      <c r="AB152" s="831"/>
      <c r="AC152" s="831"/>
      <c r="AD152" s="831"/>
      <c r="AE152" s="831"/>
      <c r="AF152" s="831"/>
      <c r="AG152" s="831"/>
      <c r="AH152" s="831"/>
      <c r="AI152" s="831"/>
      <c r="AJ152" s="831"/>
      <c r="AK152" s="326"/>
      <c r="AL152" s="133"/>
      <c r="AM152" s="128" t="b">
        <v>0</v>
      </c>
    </row>
    <row r="153" spans="1:54" s="134" customFormat="1" ht="21" customHeight="1">
      <c r="A153" s="133"/>
      <c r="B153" s="611"/>
      <c r="C153" s="612"/>
      <c r="D153" s="612"/>
      <c r="E153" s="613"/>
      <c r="F153" s="322"/>
      <c r="G153" s="661" t="s">
        <v>207</v>
      </c>
      <c r="H153" s="661"/>
      <c r="I153" s="661"/>
      <c r="J153" s="661"/>
      <c r="K153" s="661"/>
      <c r="L153" s="661"/>
      <c r="M153" s="661"/>
      <c r="N153" s="661"/>
      <c r="O153" s="661"/>
      <c r="P153" s="661"/>
      <c r="Q153" s="661"/>
      <c r="R153" s="661"/>
      <c r="S153" s="661"/>
      <c r="T153" s="661"/>
      <c r="U153" s="661"/>
      <c r="V153" s="661"/>
      <c r="W153" s="661"/>
      <c r="X153" s="661"/>
      <c r="Y153" s="661"/>
      <c r="Z153" s="661"/>
      <c r="AA153" s="661"/>
      <c r="AB153" s="661"/>
      <c r="AC153" s="661"/>
      <c r="AD153" s="661"/>
      <c r="AE153" s="661"/>
      <c r="AF153" s="661"/>
      <c r="AG153" s="661"/>
      <c r="AH153" s="661"/>
      <c r="AI153" s="661"/>
      <c r="AJ153" s="661"/>
      <c r="AK153" s="662"/>
      <c r="AL153" s="133"/>
      <c r="AM153" s="128" t="b">
        <v>0</v>
      </c>
      <c r="AN153" s="556" t="s">
        <v>187</v>
      </c>
      <c r="AO153" s="557"/>
      <c r="AP153" s="557"/>
      <c r="AQ153" s="557"/>
      <c r="AR153" s="557"/>
      <c r="AS153" s="557"/>
      <c r="AT153" s="557"/>
      <c r="AU153" s="557"/>
      <c r="AV153" s="557"/>
      <c r="AW153" s="557"/>
      <c r="AX153" s="557"/>
      <c r="AY153" s="557"/>
      <c r="AZ153" s="557"/>
      <c r="BA153" s="558"/>
    </row>
    <row r="154" spans="1:54" s="134" customFormat="1" ht="13.5" customHeight="1" thickBot="1">
      <c r="A154" s="133"/>
      <c r="B154" s="611"/>
      <c r="C154" s="612"/>
      <c r="D154" s="612"/>
      <c r="E154" s="613"/>
      <c r="F154" s="322"/>
      <c r="G154" s="661" t="s">
        <v>208</v>
      </c>
      <c r="H154" s="661"/>
      <c r="I154" s="661"/>
      <c r="J154" s="661"/>
      <c r="K154" s="661"/>
      <c r="L154" s="661"/>
      <c r="M154" s="661"/>
      <c r="N154" s="661"/>
      <c r="O154" s="661"/>
      <c r="P154" s="661"/>
      <c r="Q154" s="661"/>
      <c r="R154" s="661"/>
      <c r="S154" s="661"/>
      <c r="T154" s="661"/>
      <c r="U154" s="661"/>
      <c r="V154" s="661"/>
      <c r="W154" s="661"/>
      <c r="X154" s="661"/>
      <c r="Y154" s="661"/>
      <c r="Z154" s="661"/>
      <c r="AA154" s="661"/>
      <c r="AB154" s="661"/>
      <c r="AC154" s="661"/>
      <c r="AD154" s="661"/>
      <c r="AE154" s="661"/>
      <c r="AF154" s="661"/>
      <c r="AG154" s="661"/>
      <c r="AH154" s="661"/>
      <c r="AI154" s="661"/>
      <c r="AJ154" s="661"/>
      <c r="AK154" s="323"/>
      <c r="AL154" s="133"/>
      <c r="AM154" s="128" t="b">
        <v>0</v>
      </c>
      <c r="AN154" s="559"/>
      <c r="AO154" s="560"/>
      <c r="AP154" s="560"/>
      <c r="AQ154" s="560"/>
      <c r="AR154" s="560"/>
      <c r="AS154" s="560"/>
      <c r="AT154" s="560"/>
      <c r="AU154" s="560"/>
      <c r="AV154" s="560"/>
      <c r="AW154" s="560"/>
      <c r="AX154" s="560"/>
      <c r="AY154" s="560"/>
      <c r="AZ154" s="560"/>
      <c r="BA154" s="561"/>
    </row>
    <row r="155" spans="1:54" s="134" customFormat="1" ht="13.5" customHeight="1">
      <c r="A155" s="133"/>
      <c r="B155" s="614"/>
      <c r="C155" s="615"/>
      <c r="D155" s="615"/>
      <c r="E155" s="616"/>
      <c r="F155" s="327"/>
      <c r="G155" s="606" t="s">
        <v>209</v>
      </c>
      <c r="H155" s="606"/>
      <c r="I155" s="606"/>
      <c r="J155" s="606"/>
      <c r="K155" s="606"/>
      <c r="L155" s="606"/>
      <c r="M155" s="606"/>
      <c r="N155" s="606"/>
      <c r="O155" s="606"/>
      <c r="P155" s="606"/>
      <c r="Q155" s="606"/>
      <c r="R155" s="606"/>
      <c r="S155" s="606"/>
      <c r="T155" s="606"/>
      <c r="U155" s="606"/>
      <c r="V155" s="606"/>
      <c r="W155" s="606"/>
      <c r="X155" s="606"/>
      <c r="Y155" s="606"/>
      <c r="Z155" s="606"/>
      <c r="AA155" s="606"/>
      <c r="AB155" s="606"/>
      <c r="AC155" s="606"/>
      <c r="AD155" s="606"/>
      <c r="AE155" s="606"/>
      <c r="AF155" s="606"/>
      <c r="AG155" s="606"/>
      <c r="AH155" s="606"/>
      <c r="AI155" s="606"/>
      <c r="AJ155" s="606"/>
      <c r="AK155" s="332"/>
      <c r="AL155" s="133"/>
      <c r="AM155" s="128" t="b">
        <v>0</v>
      </c>
    </row>
    <row r="156" spans="1:54" s="134" customFormat="1" ht="13.5" customHeight="1" thickBot="1">
      <c r="A156" s="133"/>
      <c r="B156" s="608" t="s">
        <v>210</v>
      </c>
      <c r="C156" s="609"/>
      <c r="D156" s="609"/>
      <c r="E156" s="610"/>
      <c r="F156" s="328"/>
      <c r="G156" s="831" t="s">
        <v>211</v>
      </c>
      <c r="H156" s="831"/>
      <c r="I156" s="831"/>
      <c r="J156" s="831"/>
      <c r="K156" s="831"/>
      <c r="L156" s="831"/>
      <c r="M156" s="831"/>
      <c r="N156" s="831"/>
      <c r="O156" s="831"/>
      <c r="P156" s="831"/>
      <c r="Q156" s="831"/>
      <c r="R156" s="831"/>
      <c r="S156" s="831"/>
      <c r="T156" s="831"/>
      <c r="U156" s="831"/>
      <c r="V156" s="831"/>
      <c r="W156" s="831"/>
      <c r="X156" s="831"/>
      <c r="Y156" s="831"/>
      <c r="Z156" s="831"/>
      <c r="AA156" s="831"/>
      <c r="AB156" s="831"/>
      <c r="AC156" s="831"/>
      <c r="AD156" s="831"/>
      <c r="AE156" s="831"/>
      <c r="AF156" s="831"/>
      <c r="AG156" s="831"/>
      <c r="AH156" s="831"/>
      <c r="AI156" s="831"/>
      <c r="AJ156" s="831"/>
      <c r="AK156" s="832"/>
      <c r="AL156" s="133"/>
      <c r="AM156" s="128" t="b">
        <v>0</v>
      </c>
      <c r="AN156"/>
      <c r="AO156"/>
    </row>
    <row r="157" spans="1:54" s="134" customFormat="1" ht="13.5" customHeight="1">
      <c r="A157" s="133"/>
      <c r="B157" s="611"/>
      <c r="C157" s="612"/>
      <c r="D157" s="612"/>
      <c r="E157" s="613"/>
      <c r="F157" s="322"/>
      <c r="G157" s="661" t="s">
        <v>212</v>
      </c>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323"/>
      <c r="AL157" s="133"/>
      <c r="AM157" s="128" t="b">
        <v>0</v>
      </c>
      <c r="AN157" s="556" t="s">
        <v>187</v>
      </c>
      <c r="AO157" s="557"/>
      <c r="AP157" s="557"/>
      <c r="AQ157" s="557"/>
      <c r="AR157" s="557"/>
      <c r="AS157" s="557"/>
      <c r="AT157" s="557"/>
      <c r="AU157" s="557"/>
      <c r="AV157" s="557"/>
      <c r="AW157" s="557"/>
      <c r="AX157" s="557"/>
      <c r="AY157" s="557"/>
      <c r="AZ157" s="557"/>
      <c r="BA157" s="558"/>
      <c r="BB157"/>
    </row>
    <row r="158" spans="1:54" s="134" customFormat="1" ht="13.5" customHeight="1" thickBot="1">
      <c r="A158" s="133"/>
      <c r="B158" s="611"/>
      <c r="C158" s="612"/>
      <c r="D158" s="612"/>
      <c r="E158" s="613"/>
      <c r="F158" s="322"/>
      <c r="G158" s="661" t="s">
        <v>213</v>
      </c>
      <c r="H158" s="661"/>
      <c r="I158" s="661"/>
      <c r="J158" s="661"/>
      <c r="K158" s="661"/>
      <c r="L158" s="661"/>
      <c r="M158" s="661"/>
      <c r="N158" s="661"/>
      <c r="O158" s="661"/>
      <c r="P158" s="661"/>
      <c r="Q158" s="661"/>
      <c r="R158" s="661"/>
      <c r="S158" s="661"/>
      <c r="T158" s="661"/>
      <c r="U158" s="661"/>
      <c r="V158" s="661"/>
      <c r="W158" s="661"/>
      <c r="X158" s="661"/>
      <c r="Y158" s="661"/>
      <c r="Z158" s="661"/>
      <c r="AA158" s="661"/>
      <c r="AB158" s="661"/>
      <c r="AC158" s="661"/>
      <c r="AD158" s="661"/>
      <c r="AE158" s="661"/>
      <c r="AF158" s="661"/>
      <c r="AG158" s="661"/>
      <c r="AH158" s="661"/>
      <c r="AI158" s="661"/>
      <c r="AJ158" s="661"/>
      <c r="AK158" s="323"/>
      <c r="AL158" s="133"/>
      <c r="AM158" s="128" t="b">
        <v>0</v>
      </c>
      <c r="AN158" s="559"/>
      <c r="AO158" s="560"/>
      <c r="AP158" s="560"/>
      <c r="AQ158" s="560"/>
      <c r="AR158" s="560"/>
      <c r="AS158" s="560"/>
      <c r="AT158" s="560"/>
      <c r="AU158" s="560"/>
      <c r="AV158" s="560"/>
      <c r="AW158" s="560"/>
      <c r="AX158" s="560"/>
      <c r="AY158" s="560"/>
      <c r="AZ158" s="560"/>
      <c r="BA158" s="561"/>
      <c r="BB158"/>
    </row>
    <row r="159" spans="1:54" s="134" customFormat="1" ht="13.5" customHeight="1" thickBot="1">
      <c r="A159" s="133"/>
      <c r="B159" s="614"/>
      <c r="C159" s="615"/>
      <c r="D159" s="615"/>
      <c r="E159" s="616"/>
      <c r="F159" s="285"/>
      <c r="G159" s="857" t="s">
        <v>214</v>
      </c>
      <c r="H159" s="857"/>
      <c r="I159" s="857"/>
      <c r="J159" s="857"/>
      <c r="K159" s="857"/>
      <c r="L159" s="857"/>
      <c r="M159" s="857"/>
      <c r="N159" s="857"/>
      <c r="O159" s="857"/>
      <c r="P159" s="857"/>
      <c r="Q159" s="857"/>
      <c r="R159" s="857"/>
      <c r="S159" s="857"/>
      <c r="T159" s="857"/>
      <c r="U159" s="857"/>
      <c r="V159" s="857"/>
      <c r="W159" s="857"/>
      <c r="X159" s="857"/>
      <c r="Y159" s="857"/>
      <c r="Z159" s="857"/>
      <c r="AA159" s="857"/>
      <c r="AB159" s="857"/>
      <c r="AC159" s="857"/>
      <c r="AD159" s="857"/>
      <c r="AE159" s="857"/>
      <c r="AF159" s="857"/>
      <c r="AG159" s="857"/>
      <c r="AH159" s="857"/>
      <c r="AI159" s="857"/>
      <c r="AJ159" s="857"/>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215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862"/>
      <c r="C162" s="863"/>
      <c r="D162" s="863"/>
      <c r="E162" s="863"/>
      <c r="F162" s="863"/>
      <c r="G162" s="863"/>
      <c r="H162" s="863"/>
      <c r="I162" s="863"/>
      <c r="J162" s="863"/>
      <c r="K162" s="863"/>
      <c r="L162" s="863"/>
      <c r="M162" s="863"/>
      <c r="N162" s="863"/>
      <c r="O162" s="863"/>
      <c r="P162" s="863"/>
      <c r="Q162" s="863"/>
      <c r="R162" s="863"/>
      <c r="S162" s="863"/>
      <c r="T162" s="863"/>
      <c r="U162" s="863"/>
      <c r="V162" s="863"/>
      <c r="W162" s="863"/>
      <c r="X162" s="863"/>
      <c r="Y162" s="863"/>
      <c r="Z162" s="863"/>
      <c r="AA162" s="863"/>
      <c r="AB162" s="863"/>
      <c r="AC162" s="863"/>
      <c r="AD162" s="863"/>
      <c r="AE162" s="863"/>
      <c r="AF162" s="863"/>
      <c r="AG162" s="863"/>
      <c r="AH162" s="863"/>
      <c r="AI162" s="863"/>
      <c r="AJ162" s="863"/>
      <c r="AK162" s="864"/>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216</v>
      </c>
      <c r="C164" s="171" t="s">
        <v>217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216</v>
      </c>
      <c r="C165" s="830" t="s">
        <v>218</v>
      </c>
      <c r="D165" s="830"/>
      <c r="E165" s="830"/>
      <c r="F165" s="830"/>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0"/>
      <c r="AK165" s="830"/>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219</v>
      </c>
      <c r="C168" s="829" t="s">
        <v>220</v>
      </c>
      <c r="D168" s="829"/>
      <c r="E168" s="829"/>
      <c r="F168" s="829"/>
      <c r="G168" s="829"/>
      <c r="H168" s="829"/>
      <c r="I168" s="829"/>
      <c r="J168" s="829"/>
      <c r="K168" s="829"/>
      <c r="L168" s="829"/>
      <c r="M168" s="829"/>
      <c r="N168" s="829"/>
      <c r="O168" s="829"/>
      <c r="P168" s="829"/>
      <c r="Q168" s="829"/>
      <c r="R168" s="829"/>
      <c r="S168" s="829"/>
      <c r="T168" s="829"/>
      <c r="U168" s="829"/>
      <c r="V168" s="829"/>
      <c r="W168" s="829"/>
      <c r="X168" s="829"/>
      <c r="Y168" s="829"/>
      <c r="Z168" s="829"/>
      <c r="AA168" s="829"/>
      <c r="AB168" s="829"/>
      <c r="AC168" s="829"/>
      <c r="AD168" s="829"/>
      <c r="AE168" s="829"/>
      <c r="AF168" s="829"/>
      <c r="AG168" s="829"/>
      <c r="AH168" s="829"/>
      <c r="AI168" s="829"/>
      <c r="AJ168" s="829"/>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221</v>
      </c>
      <c r="D170" s="352"/>
      <c r="E170" s="844"/>
      <c r="F170" s="845"/>
      <c r="G170" s="352" t="s">
        <v>222</v>
      </c>
      <c r="H170" s="844"/>
      <c r="I170" s="845"/>
      <c r="J170" s="352" t="s">
        <v>223</v>
      </c>
      <c r="K170" s="844"/>
      <c r="L170" s="845"/>
      <c r="M170" s="352" t="s">
        <v>224</v>
      </c>
      <c r="N170" s="349"/>
      <c r="O170" s="846" t="s">
        <v>11</v>
      </c>
      <c r="P170" s="846"/>
      <c r="Q170" s="846"/>
      <c r="R170" s="838" t="str">
        <f>IF(H7="","",H7)</f>
        <v/>
      </c>
      <c r="S170" s="838"/>
      <c r="T170" s="838"/>
      <c r="U170" s="838"/>
      <c r="V170" s="838"/>
      <c r="W170" s="838"/>
      <c r="X170" s="838"/>
      <c r="Y170" s="838"/>
      <c r="Z170" s="838"/>
      <c r="AA170" s="838"/>
      <c r="AB170" s="838"/>
      <c r="AC170" s="838"/>
      <c r="AD170" s="838"/>
      <c r="AE170" s="838"/>
      <c r="AF170" s="838"/>
      <c r="AG170" s="838"/>
      <c r="AH170" s="838"/>
      <c r="AI170" s="838"/>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833" t="s">
        <v>225</v>
      </c>
      <c r="P171" s="833"/>
      <c r="Q171" s="833"/>
      <c r="R171" s="834" t="s">
        <v>21</v>
      </c>
      <c r="S171" s="834"/>
      <c r="T171" s="835"/>
      <c r="U171" s="835"/>
      <c r="V171" s="835"/>
      <c r="W171" s="835"/>
      <c r="X171" s="835"/>
      <c r="Y171" s="843" t="s">
        <v>22</v>
      </c>
      <c r="Z171" s="843"/>
      <c r="AA171" s="835"/>
      <c r="AB171" s="835"/>
      <c r="AC171" s="835"/>
      <c r="AD171" s="835"/>
      <c r="AE171" s="835"/>
      <c r="AF171" s="835"/>
      <c r="AG171" s="835"/>
      <c r="AH171" s="835"/>
      <c r="AI171" s="835"/>
      <c r="AJ171" s="356"/>
      <c r="AK171" s="357"/>
      <c r="AL171" s="350"/>
    </row>
    <row r="172" spans="1:53" ht="7.5" customHeight="1" thickBot="1">
      <c r="A172" s="129"/>
      <c r="B172" s="358"/>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57" t="s">
        <v>226</v>
      </c>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25">
      <c r="A174" s="129"/>
      <c r="B174" s="359" t="s">
        <v>227</v>
      </c>
      <c r="C174" s="360"/>
      <c r="D174" s="133"/>
      <c r="E174" s="133"/>
      <c r="F174" s="132" t="s">
        <v>228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78</v>
      </c>
      <c r="C175" s="190" t="s">
        <v>229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216</v>
      </c>
      <c r="C176" s="190" t="s">
        <v>230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828" t="s">
        <v>43</v>
      </c>
      <c r="C178" s="828"/>
      <c r="D178" s="828"/>
      <c r="E178" s="828"/>
      <c r="F178" s="828"/>
      <c r="G178" s="828"/>
      <c r="H178" s="828"/>
      <c r="I178" s="828"/>
      <c r="J178" s="828"/>
      <c r="K178" s="828"/>
      <c r="L178" s="828"/>
      <c r="M178" s="828"/>
      <c r="N178" s="828"/>
      <c r="O178" s="828"/>
      <c r="P178" s="828"/>
      <c r="Q178" s="828"/>
      <c r="R178" s="828"/>
      <c r="S178" s="828"/>
      <c r="T178" s="828"/>
      <c r="U178" s="828"/>
      <c r="V178" s="828"/>
      <c r="W178" s="828"/>
      <c r="X178" s="828"/>
      <c r="Y178" s="828"/>
      <c r="Z178" s="828"/>
      <c r="AA178" s="828"/>
      <c r="AB178" s="828"/>
      <c r="AC178" s="828"/>
      <c r="AD178" s="828"/>
      <c r="AE178" s="828"/>
      <c r="AF178" s="828"/>
      <c r="AG178" s="828"/>
      <c r="AH178" s="828"/>
      <c r="AI178" s="828"/>
      <c r="AJ178" s="828"/>
      <c r="AK178" s="828"/>
      <c r="AL178" s="129"/>
    </row>
    <row r="179" spans="1:39">
      <c r="A179" s="129"/>
      <c r="B179" s="865" t="s">
        <v>231</v>
      </c>
      <c r="C179" s="636" t="s">
        <v>232</v>
      </c>
      <c r="D179" s="637"/>
      <c r="E179" s="637"/>
      <c r="F179" s="637"/>
      <c r="G179" s="637"/>
      <c r="H179" s="637"/>
      <c r="I179" s="637"/>
      <c r="J179" s="637"/>
      <c r="K179" s="637"/>
      <c r="L179" s="637"/>
      <c r="M179" s="637"/>
      <c r="N179" s="637"/>
      <c r="O179" s="637"/>
      <c r="P179" s="637"/>
      <c r="Q179" s="637"/>
      <c r="R179" s="637"/>
      <c r="S179" s="637"/>
      <c r="T179" s="637"/>
      <c r="U179" s="637"/>
      <c r="V179" s="637"/>
      <c r="W179" s="637"/>
      <c r="X179" s="637"/>
      <c r="Y179" s="637"/>
      <c r="Z179" s="637"/>
      <c r="AA179" s="637"/>
      <c r="AB179" s="637"/>
      <c r="AC179" s="637"/>
      <c r="AD179" s="637"/>
      <c r="AE179" s="637"/>
      <c r="AF179" s="637"/>
      <c r="AG179" s="637"/>
      <c r="AH179" s="637"/>
      <c r="AI179" s="637"/>
      <c r="AJ179" s="858"/>
      <c r="AK179" s="361" t="str">
        <f>Y21</f>
        <v>○</v>
      </c>
      <c r="AL179" s="129"/>
    </row>
    <row r="180" spans="1:39">
      <c r="A180" s="129"/>
      <c r="B180" s="866"/>
      <c r="C180" s="847" t="s">
        <v>233</v>
      </c>
      <c r="D180" s="848"/>
      <c r="E180" s="848"/>
      <c r="F180" s="848"/>
      <c r="G180" s="848"/>
      <c r="H180" s="848"/>
      <c r="I180" s="848"/>
      <c r="J180" s="848"/>
      <c r="K180" s="848"/>
      <c r="L180" s="848"/>
      <c r="M180" s="848"/>
      <c r="N180" s="848"/>
      <c r="O180" s="848"/>
      <c r="P180" s="848"/>
      <c r="Q180" s="848"/>
      <c r="R180" s="848"/>
      <c r="S180" s="848"/>
      <c r="T180" s="848"/>
      <c r="U180" s="848"/>
      <c r="V180" s="848"/>
      <c r="W180" s="848"/>
      <c r="X180" s="848"/>
      <c r="Y180" s="848"/>
      <c r="Z180" s="848"/>
      <c r="AA180" s="848"/>
      <c r="AB180" s="848"/>
      <c r="AC180" s="848"/>
      <c r="AD180" s="848"/>
      <c r="AE180" s="848"/>
      <c r="AF180" s="848"/>
      <c r="AG180" s="848"/>
      <c r="AH180" s="848"/>
      <c r="AI180" s="848"/>
      <c r="AJ180" s="849"/>
      <c r="AK180" s="361" t="str">
        <f>IF(Y25="○","○",IF(AA25="○","○",""))</f>
        <v/>
      </c>
      <c r="AL180" s="129"/>
    </row>
    <row r="181" spans="1:39">
      <c r="A181" s="129"/>
      <c r="B181" s="362" t="s">
        <v>234</v>
      </c>
      <c r="C181" s="859" t="s">
        <v>235</v>
      </c>
      <c r="D181" s="860"/>
      <c r="E181" s="860"/>
      <c r="F181" s="860"/>
      <c r="G181" s="860"/>
      <c r="H181" s="860"/>
      <c r="I181" s="860"/>
      <c r="J181" s="860"/>
      <c r="K181" s="860"/>
      <c r="L181" s="860"/>
      <c r="M181" s="860"/>
      <c r="N181" s="860"/>
      <c r="O181" s="860"/>
      <c r="P181" s="860"/>
      <c r="Q181" s="860"/>
      <c r="R181" s="860"/>
      <c r="S181" s="860"/>
      <c r="T181" s="860"/>
      <c r="U181" s="860"/>
      <c r="V181" s="860"/>
      <c r="W181" s="860"/>
      <c r="X181" s="860"/>
      <c r="Y181" s="860"/>
      <c r="Z181" s="860"/>
      <c r="AA181" s="860"/>
      <c r="AB181" s="860"/>
      <c r="AC181" s="860"/>
      <c r="AD181" s="860"/>
      <c r="AE181" s="860"/>
      <c r="AF181" s="860"/>
      <c r="AG181" s="860"/>
      <c r="AH181" s="860"/>
      <c r="AI181" s="860"/>
      <c r="AJ181" s="861"/>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828" t="s">
        <v>236</v>
      </c>
      <c r="C183" s="828"/>
      <c r="D183" s="828"/>
      <c r="E183" s="828"/>
      <c r="F183" s="828"/>
      <c r="G183" s="828"/>
      <c r="H183" s="828"/>
      <c r="I183" s="828"/>
      <c r="J183" s="828"/>
      <c r="K183" s="828"/>
      <c r="L183" s="828"/>
      <c r="M183" s="828"/>
      <c r="N183" s="828"/>
      <c r="O183" s="828"/>
      <c r="P183" s="828"/>
      <c r="Q183" s="828"/>
      <c r="R183" s="828"/>
      <c r="S183" s="828"/>
      <c r="T183" s="828"/>
      <c r="U183" s="828"/>
      <c r="V183" s="828"/>
      <c r="W183" s="828"/>
      <c r="X183" s="828"/>
      <c r="Y183" s="828"/>
      <c r="Z183" s="828"/>
      <c r="AA183" s="828"/>
      <c r="AB183" s="828"/>
      <c r="AC183" s="828"/>
      <c r="AD183" s="828"/>
      <c r="AE183" s="828"/>
      <c r="AF183" s="828"/>
      <c r="AG183" s="828"/>
      <c r="AH183" s="828"/>
      <c r="AI183" s="828"/>
      <c r="AJ183" s="828"/>
      <c r="AK183" s="828"/>
      <c r="AL183" s="129"/>
    </row>
    <row r="184" spans="1:39" ht="13.5" customHeight="1">
      <c r="A184" s="129"/>
      <c r="B184" s="363" t="s">
        <v>231</v>
      </c>
      <c r="C184" s="636" t="s">
        <v>237</v>
      </c>
      <c r="D184" s="637"/>
      <c r="E184" s="637"/>
      <c r="F184" s="637"/>
      <c r="G184" s="637"/>
      <c r="H184" s="637"/>
      <c r="I184" s="638"/>
      <c r="J184" s="839" t="s">
        <v>238</v>
      </c>
      <c r="K184" s="839"/>
      <c r="L184" s="839"/>
      <c r="M184" s="839"/>
      <c r="N184" s="839"/>
      <c r="O184" s="839"/>
      <c r="P184" s="839"/>
      <c r="Q184" s="839"/>
      <c r="R184" s="839"/>
      <c r="S184" s="839"/>
      <c r="T184" s="839"/>
      <c r="U184" s="839"/>
      <c r="V184" s="839"/>
      <c r="W184" s="839"/>
      <c r="X184" s="839"/>
      <c r="Y184" s="839"/>
      <c r="Z184" s="839"/>
      <c r="AA184" s="839"/>
      <c r="AB184" s="839"/>
      <c r="AC184" s="839"/>
      <c r="AD184" s="839"/>
      <c r="AE184" s="839"/>
      <c r="AF184" s="839"/>
      <c r="AG184" s="839"/>
      <c r="AH184" s="839"/>
      <c r="AI184" s="839"/>
      <c r="AJ184" s="840"/>
      <c r="AK184" s="361" t="str">
        <f>AH61</f>
        <v/>
      </c>
      <c r="AL184" s="129"/>
    </row>
    <row r="185" spans="1:39" ht="27.75" customHeight="1">
      <c r="A185" s="129"/>
      <c r="B185" s="850" t="s">
        <v>234</v>
      </c>
      <c r="C185" s="839" t="s">
        <v>239</v>
      </c>
      <c r="D185" s="839"/>
      <c r="E185" s="839"/>
      <c r="F185" s="839"/>
      <c r="G185" s="839"/>
      <c r="H185" s="839"/>
      <c r="I185" s="839"/>
      <c r="J185" s="841" t="s">
        <v>240</v>
      </c>
      <c r="K185" s="841"/>
      <c r="L185" s="841"/>
      <c r="M185" s="841"/>
      <c r="N185" s="841"/>
      <c r="O185" s="841"/>
      <c r="P185" s="841"/>
      <c r="Q185" s="841"/>
      <c r="R185" s="841"/>
      <c r="S185" s="841"/>
      <c r="T185" s="841"/>
      <c r="U185" s="841"/>
      <c r="V185" s="841"/>
      <c r="W185" s="841"/>
      <c r="X185" s="841"/>
      <c r="Y185" s="841"/>
      <c r="Z185" s="841"/>
      <c r="AA185" s="841"/>
      <c r="AB185" s="841"/>
      <c r="AC185" s="841"/>
      <c r="AD185" s="841"/>
      <c r="AE185" s="841"/>
      <c r="AF185" s="841"/>
      <c r="AG185" s="841"/>
      <c r="AH185" s="841"/>
      <c r="AI185" s="841"/>
      <c r="AJ185" s="842"/>
      <c r="AK185" s="361" t="str">
        <f>AB67</f>
        <v>×</v>
      </c>
      <c r="AL185" s="129"/>
    </row>
    <row r="186" spans="1:39" ht="27" customHeight="1">
      <c r="A186" s="129"/>
      <c r="B186" s="850"/>
      <c r="C186" s="839"/>
      <c r="D186" s="839"/>
      <c r="E186" s="839"/>
      <c r="F186" s="839"/>
      <c r="G186" s="839"/>
      <c r="H186" s="839"/>
      <c r="I186" s="839"/>
      <c r="J186" s="841" t="s">
        <v>241</v>
      </c>
      <c r="K186" s="841"/>
      <c r="L186" s="841"/>
      <c r="M186" s="841"/>
      <c r="N186" s="841"/>
      <c r="O186" s="841"/>
      <c r="P186" s="841"/>
      <c r="Q186" s="841"/>
      <c r="R186" s="841"/>
      <c r="S186" s="841"/>
      <c r="T186" s="841"/>
      <c r="U186" s="841"/>
      <c r="V186" s="841"/>
      <c r="W186" s="841"/>
      <c r="X186" s="841"/>
      <c r="Y186" s="841"/>
      <c r="Z186" s="841"/>
      <c r="AA186" s="841"/>
      <c r="AB186" s="841"/>
      <c r="AC186" s="841"/>
      <c r="AD186" s="841"/>
      <c r="AE186" s="841"/>
      <c r="AF186" s="841"/>
      <c r="AG186" s="841"/>
      <c r="AH186" s="841"/>
      <c r="AI186" s="841"/>
      <c r="AJ186" s="842"/>
      <c r="AK186" s="361" t="str">
        <f>AC71</f>
        <v>○</v>
      </c>
      <c r="AL186" s="129"/>
    </row>
    <row r="187" spans="1:39">
      <c r="A187" s="129"/>
      <c r="B187" s="850"/>
      <c r="C187" s="839"/>
      <c r="D187" s="839"/>
      <c r="E187" s="839"/>
      <c r="F187" s="839"/>
      <c r="G187" s="839"/>
      <c r="H187" s="839"/>
      <c r="I187" s="839"/>
      <c r="J187" s="839" t="s">
        <v>242</v>
      </c>
      <c r="K187" s="839"/>
      <c r="L187" s="839"/>
      <c r="M187" s="839"/>
      <c r="N187" s="839"/>
      <c r="O187" s="839"/>
      <c r="P187" s="839"/>
      <c r="Q187" s="839"/>
      <c r="R187" s="839"/>
      <c r="S187" s="839"/>
      <c r="T187" s="839"/>
      <c r="U187" s="839"/>
      <c r="V187" s="839"/>
      <c r="W187" s="839"/>
      <c r="X187" s="839"/>
      <c r="Y187" s="839"/>
      <c r="Z187" s="839"/>
      <c r="AA187" s="839"/>
      <c r="AB187" s="839"/>
      <c r="AC187" s="839"/>
      <c r="AD187" s="839"/>
      <c r="AE187" s="839"/>
      <c r="AF187" s="839"/>
      <c r="AG187" s="839"/>
      <c r="AH187" s="839"/>
      <c r="AI187" s="839"/>
      <c r="AJ187" s="840"/>
      <c r="AK187" s="361" t="str">
        <f>AI74</f>
        <v/>
      </c>
      <c r="AL187" s="129"/>
    </row>
    <row r="188" spans="1:39">
      <c r="A188" s="129"/>
      <c r="B188" s="850"/>
      <c r="C188" s="839"/>
      <c r="D188" s="839"/>
      <c r="E188" s="839"/>
      <c r="F188" s="839"/>
      <c r="G188" s="839"/>
      <c r="H188" s="839"/>
      <c r="I188" s="839"/>
      <c r="J188" s="841" t="s">
        <v>243</v>
      </c>
      <c r="K188" s="841"/>
      <c r="L188" s="841"/>
      <c r="M188" s="841"/>
      <c r="N188" s="841"/>
      <c r="O188" s="841"/>
      <c r="P188" s="841"/>
      <c r="Q188" s="841"/>
      <c r="R188" s="841"/>
      <c r="S188" s="841"/>
      <c r="T188" s="841"/>
      <c r="U188" s="841"/>
      <c r="V188" s="841"/>
      <c r="W188" s="841"/>
      <c r="X188" s="841"/>
      <c r="Y188" s="841"/>
      <c r="Z188" s="841"/>
      <c r="AA188" s="841"/>
      <c r="AB188" s="841"/>
      <c r="AC188" s="841"/>
      <c r="AD188" s="841"/>
      <c r="AE188" s="841"/>
      <c r="AF188" s="841"/>
      <c r="AG188" s="841"/>
      <c r="AH188" s="841"/>
      <c r="AI188" s="841"/>
      <c r="AJ188" s="842"/>
      <c r="AK188" s="361" t="str">
        <f>AI78</f>
        <v/>
      </c>
      <c r="AL188" s="129"/>
    </row>
    <row r="189" spans="1:39" ht="25.5" customHeight="1">
      <c r="A189" s="129"/>
      <c r="B189" s="850" t="s">
        <v>244</v>
      </c>
      <c r="C189" s="851" t="s">
        <v>245</v>
      </c>
      <c r="D189" s="851"/>
      <c r="E189" s="851"/>
      <c r="F189" s="851"/>
      <c r="G189" s="851"/>
      <c r="H189" s="851"/>
      <c r="I189" s="851"/>
      <c r="J189" s="852" t="s">
        <v>246</v>
      </c>
      <c r="K189" s="852"/>
      <c r="L189" s="852"/>
      <c r="M189" s="852"/>
      <c r="N189" s="852"/>
      <c r="O189" s="852"/>
      <c r="P189" s="852"/>
      <c r="Q189" s="852"/>
      <c r="R189" s="852"/>
      <c r="S189" s="852"/>
      <c r="T189" s="852"/>
      <c r="U189" s="852"/>
      <c r="V189" s="852"/>
      <c r="W189" s="852"/>
      <c r="X189" s="852"/>
      <c r="Y189" s="852"/>
      <c r="Z189" s="852"/>
      <c r="AA189" s="852"/>
      <c r="AB189" s="852"/>
      <c r="AC189" s="852"/>
      <c r="AD189" s="852"/>
      <c r="AE189" s="852"/>
      <c r="AF189" s="852"/>
      <c r="AG189" s="852"/>
      <c r="AH189" s="852"/>
      <c r="AI189" s="852"/>
      <c r="AJ189" s="853"/>
      <c r="AK189" s="361" t="str">
        <f>IF(AM82=TRUE,"",IF(AI84="該当",IF(AND(T89="○",T95="○"),"○","×"),""))</f>
        <v/>
      </c>
      <c r="AL189" s="129"/>
      <c r="AM189" s="292"/>
    </row>
    <row r="190" spans="1:39" ht="25.5" customHeight="1">
      <c r="A190" s="129"/>
      <c r="B190" s="850"/>
      <c r="C190" s="851"/>
      <c r="D190" s="851"/>
      <c r="E190" s="851"/>
      <c r="F190" s="851"/>
      <c r="G190" s="851"/>
      <c r="H190" s="851"/>
      <c r="I190" s="851"/>
      <c r="J190" s="852" t="s">
        <v>247</v>
      </c>
      <c r="K190" s="852"/>
      <c r="L190" s="852"/>
      <c r="M190" s="852"/>
      <c r="N190" s="852"/>
      <c r="O190" s="852"/>
      <c r="P190" s="852"/>
      <c r="Q190" s="852"/>
      <c r="R190" s="852"/>
      <c r="S190" s="852"/>
      <c r="T190" s="852"/>
      <c r="U190" s="852"/>
      <c r="V190" s="852"/>
      <c r="W190" s="852"/>
      <c r="X190" s="852"/>
      <c r="Y190" s="852"/>
      <c r="Z190" s="852"/>
      <c r="AA190" s="852"/>
      <c r="AB190" s="852"/>
      <c r="AC190" s="852"/>
      <c r="AD190" s="852"/>
      <c r="AE190" s="852"/>
      <c r="AF190" s="852"/>
      <c r="AG190" s="852"/>
      <c r="AH190" s="852"/>
      <c r="AI190" s="852"/>
      <c r="AJ190" s="853"/>
      <c r="AK190" s="361" t="str">
        <f>IF(AM82=TRUE,"",IF(AI86="該当",IF(OR(T89="○",T95="○"),"○","×"),""))</f>
        <v>×</v>
      </c>
      <c r="AL190" s="129"/>
    </row>
    <row r="191" spans="1:39" ht="15" customHeight="1">
      <c r="A191" s="129"/>
      <c r="B191" s="364" t="s">
        <v>248</v>
      </c>
      <c r="C191" s="851" t="s">
        <v>249</v>
      </c>
      <c r="D191" s="851"/>
      <c r="E191" s="851"/>
      <c r="F191" s="851"/>
      <c r="G191" s="851"/>
      <c r="H191" s="851"/>
      <c r="I191" s="851"/>
      <c r="J191" s="852" t="s">
        <v>250</v>
      </c>
      <c r="K191" s="852"/>
      <c r="L191" s="852"/>
      <c r="M191" s="852"/>
      <c r="N191" s="852"/>
      <c r="O191" s="852"/>
      <c r="P191" s="852"/>
      <c r="Q191" s="852"/>
      <c r="R191" s="852"/>
      <c r="S191" s="852"/>
      <c r="T191" s="852"/>
      <c r="U191" s="852"/>
      <c r="V191" s="852"/>
      <c r="W191" s="852"/>
      <c r="X191" s="852"/>
      <c r="Y191" s="852"/>
      <c r="Z191" s="852"/>
      <c r="AA191" s="852"/>
      <c r="AB191" s="852"/>
      <c r="AC191" s="852"/>
      <c r="AD191" s="852"/>
      <c r="AE191" s="852"/>
      <c r="AF191" s="852"/>
      <c r="AG191" s="852"/>
      <c r="AH191" s="852"/>
      <c r="AI191" s="852"/>
      <c r="AJ191" s="853"/>
      <c r="AK191" s="361" t="str">
        <f>S107</f>
        <v/>
      </c>
      <c r="AL191" s="129"/>
    </row>
    <row r="192" spans="1:39" ht="37.5" customHeight="1">
      <c r="A192" s="129"/>
      <c r="B192" s="364" t="s">
        <v>251</v>
      </c>
      <c r="C192" s="851" t="s">
        <v>252</v>
      </c>
      <c r="D192" s="851"/>
      <c r="E192" s="851"/>
      <c r="F192" s="851"/>
      <c r="G192" s="851"/>
      <c r="H192" s="851"/>
      <c r="I192" s="851"/>
      <c r="J192" s="852" t="s">
        <v>253</v>
      </c>
      <c r="K192" s="852"/>
      <c r="L192" s="852"/>
      <c r="M192" s="852"/>
      <c r="N192" s="852"/>
      <c r="O192" s="852"/>
      <c r="P192" s="852"/>
      <c r="Q192" s="852"/>
      <c r="R192" s="852"/>
      <c r="S192" s="852"/>
      <c r="T192" s="852"/>
      <c r="U192" s="852"/>
      <c r="V192" s="852"/>
      <c r="W192" s="852"/>
      <c r="X192" s="852"/>
      <c r="Y192" s="852"/>
      <c r="Z192" s="852"/>
      <c r="AA192" s="852"/>
      <c r="AB192" s="852"/>
      <c r="AC192" s="852"/>
      <c r="AD192" s="852"/>
      <c r="AE192" s="852"/>
      <c r="AF192" s="852"/>
      <c r="AG192" s="852"/>
      <c r="AH192" s="852"/>
      <c r="AI192" s="852"/>
      <c r="AJ192" s="853"/>
      <c r="AK192" s="361" t="str">
        <f>IF(OR(AND(S117&lt;&gt;"×",S118&lt;&gt;"×",S119&lt;&gt;"×"),AK121="○"),"○","×")</f>
        <v>○</v>
      </c>
      <c r="AL192" s="129"/>
    </row>
    <row r="193" spans="1:38">
      <c r="A193" s="129"/>
      <c r="B193" s="365" t="s">
        <v>254</v>
      </c>
      <c r="C193" s="836" t="s">
        <v>255</v>
      </c>
      <c r="D193" s="836"/>
      <c r="E193" s="836"/>
      <c r="F193" s="836"/>
      <c r="G193" s="836"/>
      <c r="H193" s="836"/>
      <c r="I193" s="836"/>
      <c r="J193" s="836" t="s">
        <v>256</v>
      </c>
      <c r="K193" s="836"/>
      <c r="L193" s="836"/>
      <c r="M193" s="836"/>
      <c r="N193" s="836"/>
      <c r="O193" s="836"/>
      <c r="P193" s="836"/>
      <c r="Q193" s="836"/>
      <c r="R193" s="836"/>
      <c r="S193" s="836"/>
      <c r="T193" s="836"/>
      <c r="U193" s="836"/>
      <c r="V193" s="836"/>
      <c r="W193" s="836"/>
      <c r="X193" s="836"/>
      <c r="Y193" s="836"/>
      <c r="Z193" s="836"/>
      <c r="AA193" s="836"/>
      <c r="AB193" s="836"/>
      <c r="AC193" s="836"/>
      <c r="AD193" s="836"/>
      <c r="AE193" s="836"/>
      <c r="AF193" s="836"/>
      <c r="AG193" s="836"/>
      <c r="AH193" s="836"/>
      <c r="AI193" s="836"/>
      <c r="AJ193" s="837"/>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UO+x4hLjG/KHOmBYj7vDrz1KAc9yZxCI3lGr2YXj4Jcg/Au/11u5jPkADpaafypTZs5HVSJII9tJBZ8u1gYgeQ==" saltValue="lsWw6LJoK38JIj1O0SCwhQ=="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0" r:id="rId4" name="Check Box 220">
              <controlPr defaultSize="0" autoFill="0" autoLine="0" autoPict="0">
                <anchor moveWithCells="1">
                  <from>
                    <xdr:col>1</xdr:col>
                    <xdr:colOff>247650</xdr:colOff>
                    <xdr:row>124</xdr:row>
                    <xdr:rowOff>419100</xdr:rowOff>
                  </from>
                  <to>
                    <xdr:col>2</xdr:col>
                    <xdr:colOff>38100</xdr:colOff>
                    <xdr:row>127</xdr:row>
                    <xdr:rowOff>38100</xdr:rowOff>
                  </to>
                </anchor>
              </controlPr>
            </control>
          </mc:Choice>
        </mc:AlternateContent>
        <mc:AlternateContent xmlns:mc="http://schemas.openxmlformats.org/markup-compatibility/2006">
          <mc:Choice Requires="x14">
            <control shapeId="44" r:id="rId5" name="Check Box 253">
              <controlPr defaultSize="0" autoFill="0" autoLine="0" autoPict="0">
                <anchor moveWithCells="1">
                  <from>
                    <xdr:col>2</xdr:col>
                    <xdr:colOff>123825</xdr:colOff>
                    <xdr:row>87</xdr:row>
                    <xdr:rowOff>247650</xdr:rowOff>
                  </from>
                  <to>
                    <xdr:col>4</xdr:col>
                    <xdr:colOff>0</xdr:colOff>
                    <xdr:row>89</xdr:row>
                    <xdr:rowOff>0</xdr:rowOff>
                  </to>
                </anchor>
              </controlPr>
            </control>
          </mc:Choice>
        </mc:AlternateContent>
        <mc:AlternateContent xmlns:mc="http://schemas.openxmlformats.org/markup-compatibility/2006">
          <mc:Choice Requires="x14">
            <control shapeId="45" r:id="rId6" name="Check Box 254">
              <controlPr defaultSize="0" autoFill="0" autoLine="0" autoPict="0">
                <anchor moveWithCells="1">
                  <from>
                    <xdr:col>2</xdr:col>
                    <xdr:colOff>104775</xdr:colOff>
                    <xdr:row>94</xdr:row>
                    <xdr:rowOff>28575</xdr:rowOff>
                  </from>
                  <to>
                    <xdr:col>4</xdr:col>
                    <xdr:colOff>0</xdr:colOff>
                    <xdr:row>95</xdr:row>
                    <xdr:rowOff>0</xdr:rowOff>
                  </to>
                </anchor>
              </controlPr>
            </control>
          </mc:Choice>
        </mc:AlternateContent>
        <mc:AlternateContent xmlns:mc="http://schemas.openxmlformats.org/markup-compatibility/2006">
          <mc:Choice Requires="x14">
            <control shapeId="46" r:id="rId7" name="Check Box 255">
              <controlPr defaultSize="0" autoFill="0" autoLine="0" autoPict="0">
                <anchor moveWithCells="1">
                  <from>
                    <xdr:col>6</xdr:col>
                    <xdr:colOff>238125</xdr:colOff>
                    <xdr:row>96</xdr:row>
                    <xdr:rowOff>342900</xdr:rowOff>
                  </from>
                  <to>
                    <xdr:col>8</xdr:col>
                    <xdr:colOff>95250</xdr:colOff>
                    <xdr:row>97</xdr:row>
                    <xdr:rowOff>200025</xdr:rowOff>
                  </to>
                </anchor>
              </controlPr>
            </control>
          </mc:Choice>
        </mc:AlternateContent>
        <mc:AlternateContent xmlns:mc="http://schemas.openxmlformats.org/markup-compatibility/2006">
          <mc:Choice Requires="x14">
            <control shapeId="47" r:id="rId8" name="Check Box 256">
              <controlPr defaultSize="0" autoFill="0" autoLine="0" autoPict="0">
                <anchor moveWithCells="1">
                  <from>
                    <xdr:col>6</xdr:col>
                    <xdr:colOff>238125</xdr:colOff>
                    <xdr:row>99</xdr:row>
                    <xdr:rowOff>0</xdr:rowOff>
                  </from>
                  <to>
                    <xdr:col>8</xdr:col>
                    <xdr:colOff>95250</xdr:colOff>
                    <xdr:row>99</xdr:row>
                    <xdr:rowOff>295275</xdr:rowOff>
                  </to>
                </anchor>
              </controlPr>
            </control>
          </mc:Choice>
        </mc:AlternateContent>
        <mc:AlternateContent xmlns:mc="http://schemas.openxmlformats.org/markup-compatibility/2006">
          <mc:Choice Requires="x14">
            <control shapeId="48" r:id="rId9" name="Check Box 257">
              <controlPr defaultSize="0" autoFill="0" autoLine="0" autoPict="0">
                <anchor moveWithCells="1">
                  <from>
                    <xdr:col>12</xdr:col>
                    <xdr:colOff>104775</xdr:colOff>
                    <xdr:row>102</xdr:row>
                    <xdr:rowOff>28575</xdr:rowOff>
                  </from>
                  <to>
                    <xdr:col>14</xdr:col>
                    <xdr:colOff>0</xdr:colOff>
                    <xdr:row>103</xdr:row>
                    <xdr:rowOff>38100</xdr:rowOff>
                  </to>
                </anchor>
              </controlPr>
            </control>
          </mc:Choice>
        </mc:AlternateContent>
        <mc:AlternateContent xmlns:mc="http://schemas.openxmlformats.org/markup-compatibility/2006">
          <mc:Choice Requires="x14">
            <control shapeId="49" r:id="rId10" name="Check Box 258">
              <controlPr defaultSize="0" autoFill="0" autoLine="0" autoPict="0">
                <anchor moveWithCells="1">
                  <from>
                    <xdr:col>1</xdr:col>
                    <xdr:colOff>133350</xdr:colOff>
                    <xdr:row>105</xdr:row>
                    <xdr:rowOff>238125</xdr:rowOff>
                  </from>
                  <to>
                    <xdr:col>2</xdr:col>
                    <xdr:colOff>219075</xdr:colOff>
                    <xdr:row>107</xdr:row>
                    <xdr:rowOff>0</xdr:rowOff>
                  </to>
                </anchor>
              </controlPr>
            </control>
          </mc:Choice>
        </mc:AlternateContent>
        <mc:AlternateContent xmlns:mc="http://schemas.openxmlformats.org/markup-compatibility/2006">
          <mc:Choice Requires="x14">
            <control shapeId="50" r:id="rId11" name="Check Box 259">
              <controlPr defaultSize="0" autoFill="0" autoLine="0" autoPict="0">
                <anchor moveWithCells="1">
                  <from>
                    <xdr:col>5</xdr:col>
                    <xdr:colOff>238125</xdr:colOff>
                    <xdr:row>108</xdr:row>
                    <xdr:rowOff>76200</xdr:rowOff>
                  </from>
                  <to>
                    <xdr:col>7</xdr:col>
                    <xdr:colOff>95250</xdr:colOff>
                    <xdr:row>109</xdr:row>
                    <xdr:rowOff>0</xdr:rowOff>
                  </to>
                </anchor>
              </controlPr>
            </control>
          </mc:Choice>
        </mc:AlternateContent>
        <mc:AlternateContent xmlns:mc="http://schemas.openxmlformats.org/markup-compatibility/2006">
          <mc:Choice Requires="x14">
            <control shapeId="51" r:id="rId12" name="Check Box 260">
              <controlPr defaultSize="0" autoFill="0" autoLine="0" autoPict="0">
                <anchor moveWithCells="1">
                  <from>
                    <xdr:col>5</xdr:col>
                    <xdr:colOff>247650</xdr:colOff>
                    <xdr:row>109</xdr:row>
                    <xdr:rowOff>171450</xdr:rowOff>
                  </from>
                  <to>
                    <xdr:col>7</xdr:col>
                    <xdr:colOff>95250</xdr:colOff>
                    <xdr:row>109</xdr:row>
                    <xdr:rowOff>466725</xdr:rowOff>
                  </to>
                </anchor>
              </controlPr>
            </control>
          </mc:Choice>
        </mc:AlternateContent>
        <mc:AlternateContent xmlns:mc="http://schemas.openxmlformats.org/markup-compatibility/2006">
          <mc:Choice Requires="x14">
            <control shapeId="52" r:id="rId13" name="Check Box 261">
              <controlPr defaultSize="0" autoFill="0" autoLine="0" autoPict="0">
                <anchor moveWithCells="1">
                  <from>
                    <xdr:col>5</xdr:col>
                    <xdr:colOff>247650</xdr:colOff>
                    <xdr:row>110</xdr:row>
                    <xdr:rowOff>152400</xdr:rowOff>
                  </from>
                  <to>
                    <xdr:col>7</xdr:col>
                    <xdr:colOff>76200</xdr:colOff>
                    <xdr:row>110</xdr:row>
                    <xdr:rowOff>428625</xdr:rowOff>
                  </to>
                </anchor>
              </controlPr>
            </control>
          </mc:Choice>
        </mc:AlternateContent>
        <mc:AlternateContent xmlns:mc="http://schemas.openxmlformats.org/markup-compatibility/2006">
          <mc:Choice Requires="x14">
            <control shapeId="53" r:id="rId14" name="Check Box 262">
              <controlPr defaultSize="0" autoFill="0" autoLine="0" autoPict="0">
                <anchor moveWithCells="1">
                  <from>
                    <xdr:col>1</xdr:col>
                    <xdr:colOff>266700</xdr:colOff>
                    <xdr:row>121</xdr:row>
                    <xdr:rowOff>266700</xdr:rowOff>
                  </from>
                  <to>
                    <xdr:col>3</xdr:col>
                    <xdr:colOff>76200</xdr:colOff>
                    <xdr:row>123</xdr:row>
                    <xdr:rowOff>38100</xdr:rowOff>
                  </to>
                </anchor>
              </controlPr>
            </control>
          </mc:Choice>
        </mc:AlternateContent>
        <mc:AlternateContent xmlns:mc="http://schemas.openxmlformats.org/markup-compatibility/2006">
          <mc:Choice Requires="x14">
            <control shapeId="55" r:id="rId15" name="Check Box 263">
              <controlPr defaultSize="0" autoFill="0" autoLine="0" autoPict="0">
                <anchor moveWithCells="1">
                  <from>
                    <xdr:col>1</xdr:col>
                    <xdr:colOff>266700</xdr:colOff>
                    <xdr:row>122</xdr:row>
                    <xdr:rowOff>238125</xdr:rowOff>
                  </from>
                  <to>
                    <xdr:col>3</xdr:col>
                    <xdr:colOff>76200</xdr:colOff>
                    <xdr:row>124</xdr:row>
                    <xdr:rowOff>38100</xdr:rowOff>
                  </to>
                </anchor>
              </controlPr>
            </control>
          </mc:Choice>
        </mc:AlternateContent>
        <mc:AlternateContent xmlns:mc="http://schemas.openxmlformats.org/markup-compatibility/2006">
          <mc:Choice Requires="x14">
            <control shapeId="15559" r:id="rId16" name="Check Box 264">
              <controlPr defaultSize="0" autoFill="0" autoLine="0" autoPict="0">
                <anchor moveWithCells="1">
                  <from>
                    <xdr:col>1</xdr:col>
                    <xdr:colOff>266700</xdr:colOff>
                    <xdr:row>124</xdr:row>
                    <xdr:rowOff>57150</xdr:rowOff>
                  </from>
                  <to>
                    <xdr:col>3</xdr:col>
                    <xdr:colOff>76200</xdr:colOff>
                    <xdr:row>125</xdr:row>
                    <xdr:rowOff>0</xdr:rowOff>
                  </to>
                </anchor>
              </controlPr>
            </control>
          </mc:Choice>
        </mc:AlternateContent>
        <mc:AlternateContent xmlns:mc="http://schemas.openxmlformats.org/markup-compatibility/2006">
          <mc:Choice Requires="x14">
            <control shapeId="15560" r:id="rId17" name="Check Box 265">
              <controlPr defaultSize="0" autoFill="0" autoLine="0" autoPict="0">
                <anchor moveWithCells="1">
                  <from>
                    <xdr:col>1</xdr:col>
                    <xdr:colOff>266700</xdr:colOff>
                    <xdr:row>124</xdr:row>
                    <xdr:rowOff>409575</xdr:rowOff>
                  </from>
                  <to>
                    <xdr:col>3</xdr:col>
                    <xdr:colOff>85725</xdr:colOff>
                    <xdr:row>126</xdr:row>
                    <xdr:rowOff>0</xdr:rowOff>
                  </to>
                </anchor>
              </controlPr>
            </control>
          </mc:Choice>
        </mc:AlternateContent>
        <mc:AlternateContent xmlns:mc="http://schemas.openxmlformats.org/markup-compatibility/2006">
          <mc:Choice Requires="x14">
            <control shapeId="15561" r:id="rId18" name="Check Box 266">
              <controlPr defaultSize="0" autoFill="0" autoLine="0" autoPict="0">
                <anchor moveWithCells="1">
                  <from>
                    <xdr:col>4</xdr:col>
                    <xdr:colOff>238125</xdr:colOff>
                    <xdr:row>134</xdr:row>
                    <xdr:rowOff>200025</xdr:rowOff>
                  </from>
                  <to>
                    <xdr:col>6</xdr:col>
                    <xdr:colOff>0</xdr:colOff>
                    <xdr:row>136</xdr:row>
                    <xdr:rowOff>0</xdr:rowOff>
                  </to>
                </anchor>
              </controlPr>
            </control>
          </mc:Choice>
        </mc:AlternateContent>
        <mc:AlternateContent xmlns:mc="http://schemas.openxmlformats.org/markup-compatibility/2006">
          <mc:Choice Requires="x14">
            <control shapeId="15562" r:id="rId19" name="Check Box 267">
              <controlPr defaultSize="0" autoFill="0" autoLine="0" autoPict="0">
                <anchor moveWithCells="1">
                  <from>
                    <xdr:col>4</xdr:col>
                    <xdr:colOff>238125</xdr:colOff>
                    <xdr:row>135</xdr:row>
                    <xdr:rowOff>200025</xdr:rowOff>
                  </from>
                  <to>
                    <xdr:col>6</xdr:col>
                    <xdr:colOff>0</xdr:colOff>
                    <xdr:row>137</xdr:row>
                    <xdr:rowOff>38100</xdr:rowOff>
                  </to>
                </anchor>
              </controlPr>
            </control>
          </mc:Choice>
        </mc:AlternateContent>
        <mc:AlternateContent xmlns:mc="http://schemas.openxmlformats.org/markup-compatibility/2006">
          <mc:Choice Requires="x14">
            <control shapeId="15563" r:id="rId20" name="Check Box 268">
              <controlPr defaultSize="0" autoFill="0" autoLine="0" autoPict="0">
                <anchor moveWithCells="1">
                  <from>
                    <xdr:col>4</xdr:col>
                    <xdr:colOff>238125</xdr:colOff>
                    <xdr:row>136</xdr:row>
                    <xdr:rowOff>190500</xdr:rowOff>
                  </from>
                  <to>
                    <xdr:col>6</xdr:col>
                    <xdr:colOff>0</xdr:colOff>
                    <xdr:row>138</xdr:row>
                    <xdr:rowOff>38100</xdr:rowOff>
                  </to>
                </anchor>
              </controlPr>
            </control>
          </mc:Choice>
        </mc:AlternateContent>
        <mc:AlternateContent xmlns:mc="http://schemas.openxmlformats.org/markup-compatibility/2006">
          <mc:Choice Requires="x14">
            <control shapeId="15564" r:id="rId21" name="Check Box 269">
              <controlPr defaultSize="0" autoFill="0" autoLine="0" autoPict="0">
                <anchor moveWithCells="1">
                  <from>
                    <xdr:col>4</xdr:col>
                    <xdr:colOff>238125</xdr:colOff>
                    <xdr:row>137</xdr:row>
                    <xdr:rowOff>190500</xdr:rowOff>
                  </from>
                  <to>
                    <xdr:col>6</xdr:col>
                    <xdr:colOff>0</xdr:colOff>
                    <xdr:row>139</xdr:row>
                    <xdr:rowOff>38100</xdr:rowOff>
                  </to>
                </anchor>
              </controlPr>
            </control>
          </mc:Choice>
        </mc:AlternateContent>
        <mc:AlternateContent xmlns:mc="http://schemas.openxmlformats.org/markup-compatibility/2006">
          <mc:Choice Requires="x14">
            <control shapeId="15565" r:id="rId22" name="Check Box 270">
              <controlPr defaultSize="0" autoFill="0" autoLine="0" autoPict="0">
                <anchor moveWithCells="1">
                  <from>
                    <xdr:col>4</xdr:col>
                    <xdr:colOff>238125</xdr:colOff>
                    <xdr:row>139</xdr:row>
                    <xdr:rowOff>47625</xdr:rowOff>
                  </from>
                  <to>
                    <xdr:col>6</xdr:col>
                    <xdr:colOff>0</xdr:colOff>
                    <xdr:row>139</xdr:row>
                    <xdr:rowOff>295275</xdr:rowOff>
                  </to>
                </anchor>
              </controlPr>
            </control>
          </mc:Choice>
        </mc:AlternateContent>
        <mc:AlternateContent xmlns:mc="http://schemas.openxmlformats.org/markup-compatibility/2006">
          <mc:Choice Requires="x14">
            <control shapeId="15566" r:id="rId23" name="Check Box 271">
              <controlPr defaultSize="0" autoFill="0" autoLine="0" autoPict="0">
                <anchor moveWithCells="1">
                  <from>
                    <xdr:col>4</xdr:col>
                    <xdr:colOff>238125</xdr:colOff>
                    <xdr:row>139</xdr:row>
                    <xdr:rowOff>371475</xdr:rowOff>
                  </from>
                  <to>
                    <xdr:col>6</xdr:col>
                    <xdr:colOff>0</xdr:colOff>
                    <xdr:row>141</xdr:row>
                    <xdr:rowOff>38100</xdr:rowOff>
                  </to>
                </anchor>
              </controlPr>
            </control>
          </mc:Choice>
        </mc:AlternateContent>
        <mc:AlternateContent xmlns:mc="http://schemas.openxmlformats.org/markup-compatibility/2006">
          <mc:Choice Requires="x14">
            <control shapeId="15567" r:id="rId24" name="Check Box 272">
              <controlPr defaultSize="0" autoFill="0" autoLine="0" autoPict="0">
                <anchor moveWithCells="1">
                  <from>
                    <xdr:col>4</xdr:col>
                    <xdr:colOff>238125</xdr:colOff>
                    <xdr:row>140</xdr:row>
                    <xdr:rowOff>180975</xdr:rowOff>
                  </from>
                  <to>
                    <xdr:col>6</xdr:col>
                    <xdr:colOff>0</xdr:colOff>
                    <xdr:row>142</xdr:row>
                    <xdr:rowOff>38100</xdr:rowOff>
                  </to>
                </anchor>
              </controlPr>
            </control>
          </mc:Choice>
        </mc:AlternateContent>
        <mc:AlternateContent xmlns:mc="http://schemas.openxmlformats.org/markup-compatibility/2006">
          <mc:Choice Requires="x14">
            <control shapeId="15568" r:id="rId25" name="Check Box 273">
              <controlPr defaultSize="0" autoFill="0" autoLine="0" autoPict="0">
                <anchor moveWithCells="1">
                  <from>
                    <xdr:col>4</xdr:col>
                    <xdr:colOff>238125</xdr:colOff>
                    <xdr:row>141</xdr:row>
                    <xdr:rowOff>200025</xdr:rowOff>
                  </from>
                  <to>
                    <xdr:col>6</xdr:col>
                    <xdr:colOff>0</xdr:colOff>
                    <xdr:row>143</xdr:row>
                    <xdr:rowOff>9525</xdr:rowOff>
                  </to>
                </anchor>
              </controlPr>
            </control>
          </mc:Choice>
        </mc:AlternateContent>
        <mc:AlternateContent xmlns:mc="http://schemas.openxmlformats.org/markup-compatibility/2006">
          <mc:Choice Requires="x14">
            <control shapeId="15569" r:id="rId26" name="Check Box 274">
              <controlPr defaultSize="0" autoFill="0" autoLine="0" autoPict="0">
                <anchor moveWithCells="1">
                  <from>
                    <xdr:col>4</xdr:col>
                    <xdr:colOff>238125</xdr:colOff>
                    <xdr:row>142</xdr:row>
                    <xdr:rowOff>228600</xdr:rowOff>
                  </from>
                  <to>
                    <xdr:col>6</xdr:col>
                    <xdr:colOff>0</xdr:colOff>
                    <xdr:row>144</xdr:row>
                    <xdr:rowOff>38100</xdr:rowOff>
                  </to>
                </anchor>
              </controlPr>
            </control>
          </mc:Choice>
        </mc:AlternateContent>
        <mc:AlternateContent xmlns:mc="http://schemas.openxmlformats.org/markup-compatibility/2006">
          <mc:Choice Requires="x14">
            <control shapeId="15570" r:id="rId27" name="Check Box 275">
              <controlPr defaultSize="0" autoFill="0" autoLine="0" autoPict="0">
                <anchor moveWithCells="1">
                  <from>
                    <xdr:col>4</xdr:col>
                    <xdr:colOff>238125</xdr:colOff>
                    <xdr:row>144</xdr:row>
                    <xdr:rowOff>38100</xdr:rowOff>
                  </from>
                  <to>
                    <xdr:col>6</xdr:col>
                    <xdr:colOff>0</xdr:colOff>
                    <xdr:row>145</xdr:row>
                    <xdr:rowOff>0</xdr:rowOff>
                  </to>
                </anchor>
              </controlPr>
            </control>
          </mc:Choice>
        </mc:AlternateContent>
        <mc:AlternateContent xmlns:mc="http://schemas.openxmlformats.org/markup-compatibility/2006">
          <mc:Choice Requires="x14">
            <control shapeId="15571" r:id="rId28" name="Check Box 276">
              <controlPr defaultSize="0" autoFill="0" autoLine="0" autoPict="0">
                <anchor moveWithCells="1">
                  <from>
                    <xdr:col>4</xdr:col>
                    <xdr:colOff>238125</xdr:colOff>
                    <xdr:row>144</xdr:row>
                    <xdr:rowOff>333375</xdr:rowOff>
                  </from>
                  <to>
                    <xdr:col>6</xdr:col>
                    <xdr:colOff>0</xdr:colOff>
                    <xdr:row>146</xdr:row>
                    <xdr:rowOff>38100</xdr:rowOff>
                  </to>
                </anchor>
              </controlPr>
            </control>
          </mc:Choice>
        </mc:AlternateContent>
        <mc:AlternateContent xmlns:mc="http://schemas.openxmlformats.org/markup-compatibility/2006">
          <mc:Choice Requires="x14">
            <control shapeId="15572" r:id="rId29" name="Check Box 277">
              <controlPr defaultSize="0" autoFill="0" autoLine="0" autoPict="0">
                <anchor moveWithCells="1">
                  <from>
                    <xdr:col>4</xdr:col>
                    <xdr:colOff>238125</xdr:colOff>
                    <xdr:row>145</xdr:row>
                    <xdr:rowOff>190500</xdr:rowOff>
                  </from>
                  <to>
                    <xdr:col>6</xdr:col>
                    <xdr:colOff>0</xdr:colOff>
                    <xdr:row>147</xdr:row>
                    <xdr:rowOff>38100</xdr:rowOff>
                  </to>
                </anchor>
              </controlPr>
            </control>
          </mc:Choice>
        </mc:AlternateContent>
        <mc:AlternateContent xmlns:mc="http://schemas.openxmlformats.org/markup-compatibility/2006">
          <mc:Choice Requires="x14">
            <control shapeId="15573" r:id="rId30" name="Check Box 278">
              <controlPr defaultSize="0" autoFill="0" autoLine="0" autoPict="0">
                <anchor moveWithCells="1">
                  <from>
                    <xdr:col>4</xdr:col>
                    <xdr:colOff>238125</xdr:colOff>
                    <xdr:row>147</xdr:row>
                    <xdr:rowOff>38100</xdr:rowOff>
                  </from>
                  <to>
                    <xdr:col>6</xdr:col>
                    <xdr:colOff>0</xdr:colOff>
                    <xdr:row>148</xdr:row>
                    <xdr:rowOff>0</xdr:rowOff>
                  </to>
                </anchor>
              </controlPr>
            </control>
          </mc:Choice>
        </mc:AlternateContent>
        <mc:AlternateContent xmlns:mc="http://schemas.openxmlformats.org/markup-compatibility/2006">
          <mc:Choice Requires="x14">
            <control shapeId="15574" r:id="rId31" name="Check Box 279">
              <controlPr defaultSize="0" autoFill="0" autoLine="0" autoPict="0">
                <anchor moveWithCells="1">
                  <from>
                    <xdr:col>4</xdr:col>
                    <xdr:colOff>238125</xdr:colOff>
                    <xdr:row>147</xdr:row>
                    <xdr:rowOff>323850</xdr:rowOff>
                  </from>
                  <to>
                    <xdr:col>6</xdr:col>
                    <xdr:colOff>0</xdr:colOff>
                    <xdr:row>149</xdr:row>
                    <xdr:rowOff>0</xdr:rowOff>
                  </to>
                </anchor>
              </controlPr>
            </control>
          </mc:Choice>
        </mc:AlternateContent>
        <mc:AlternateContent xmlns:mc="http://schemas.openxmlformats.org/markup-compatibility/2006">
          <mc:Choice Requires="x14">
            <control shapeId="15575" r:id="rId32" name="Check Box 280">
              <controlPr defaultSize="0" autoFill="0" autoLine="0" autoPict="0">
                <anchor moveWithCells="1">
                  <from>
                    <xdr:col>4</xdr:col>
                    <xdr:colOff>238125</xdr:colOff>
                    <xdr:row>148</xdr:row>
                    <xdr:rowOff>200025</xdr:rowOff>
                  </from>
                  <to>
                    <xdr:col>6</xdr:col>
                    <xdr:colOff>0</xdr:colOff>
                    <xdr:row>150</xdr:row>
                    <xdr:rowOff>38100</xdr:rowOff>
                  </to>
                </anchor>
              </controlPr>
            </control>
          </mc:Choice>
        </mc:AlternateContent>
        <mc:AlternateContent xmlns:mc="http://schemas.openxmlformats.org/markup-compatibility/2006">
          <mc:Choice Requires="x14">
            <control shapeId="15576" r:id="rId33" name="Check Box 281">
              <controlPr defaultSize="0" autoFill="0" autoLine="0" autoPict="0">
                <anchor moveWithCells="1">
                  <from>
                    <xdr:col>4</xdr:col>
                    <xdr:colOff>238125</xdr:colOff>
                    <xdr:row>149</xdr:row>
                    <xdr:rowOff>200025</xdr:rowOff>
                  </from>
                  <to>
                    <xdr:col>6</xdr:col>
                    <xdr:colOff>0</xdr:colOff>
                    <xdr:row>151</xdr:row>
                    <xdr:rowOff>9525</xdr:rowOff>
                  </to>
                </anchor>
              </controlPr>
            </control>
          </mc:Choice>
        </mc:AlternateContent>
        <mc:AlternateContent xmlns:mc="http://schemas.openxmlformats.org/markup-compatibility/2006">
          <mc:Choice Requires="x14">
            <control shapeId="15577" r:id="rId34" name="Check Box 282">
              <controlPr defaultSize="0" autoFill="0" autoLine="0" autoPict="0">
                <anchor moveWithCells="1">
                  <from>
                    <xdr:col>4</xdr:col>
                    <xdr:colOff>238125</xdr:colOff>
                    <xdr:row>150</xdr:row>
                    <xdr:rowOff>228600</xdr:rowOff>
                  </from>
                  <to>
                    <xdr:col>6</xdr:col>
                    <xdr:colOff>0</xdr:colOff>
                    <xdr:row>152</xdr:row>
                    <xdr:rowOff>38100</xdr:rowOff>
                  </to>
                </anchor>
              </controlPr>
            </control>
          </mc:Choice>
        </mc:AlternateContent>
        <mc:AlternateContent xmlns:mc="http://schemas.openxmlformats.org/markup-compatibility/2006">
          <mc:Choice Requires="x14">
            <control shapeId="15578" r:id="rId35" name="Check Box 284">
              <controlPr defaultSize="0" autoFill="0" autoLine="0" autoPict="0">
                <anchor moveWithCells="1">
                  <from>
                    <xdr:col>4</xdr:col>
                    <xdr:colOff>238125</xdr:colOff>
                    <xdr:row>152</xdr:row>
                    <xdr:rowOff>28575</xdr:rowOff>
                  </from>
                  <to>
                    <xdr:col>6</xdr:col>
                    <xdr:colOff>0</xdr:colOff>
                    <xdr:row>153</xdr:row>
                    <xdr:rowOff>0</xdr:rowOff>
                  </to>
                </anchor>
              </controlPr>
            </control>
          </mc:Choice>
        </mc:AlternateContent>
        <mc:AlternateContent xmlns:mc="http://schemas.openxmlformats.org/markup-compatibility/2006">
          <mc:Choice Requires="x14">
            <control shapeId="15579" r:id="rId36" name="Check Box 285">
              <controlPr defaultSize="0" autoFill="0" autoLine="0" autoPict="0">
                <anchor moveWithCells="1">
                  <from>
                    <xdr:col>4</xdr:col>
                    <xdr:colOff>238125</xdr:colOff>
                    <xdr:row>152</xdr:row>
                    <xdr:rowOff>314325</xdr:rowOff>
                  </from>
                  <to>
                    <xdr:col>6</xdr:col>
                    <xdr:colOff>0</xdr:colOff>
                    <xdr:row>154</xdr:row>
                    <xdr:rowOff>38100</xdr:rowOff>
                  </to>
                </anchor>
              </controlPr>
            </control>
          </mc:Choice>
        </mc:AlternateContent>
        <mc:AlternateContent xmlns:mc="http://schemas.openxmlformats.org/markup-compatibility/2006">
          <mc:Choice Requires="x14">
            <control shapeId="15581" r:id="rId37" name="Check Box 286">
              <controlPr defaultSize="0" autoFill="0" autoLine="0" autoPict="0">
                <anchor moveWithCells="1">
                  <from>
                    <xdr:col>4</xdr:col>
                    <xdr:colOff>238125</xdr:colOff>
                    <xdr:row>153</xdr:row>
                    <xdr:rowOff>180975</xdr:rowOff>
                  </from>
                  <to>
                    <xdr:col>6</xdr:col>
                    <xdr:colOff>0</xdr:colOff>
                    <xdr:row>155</xdr:row>
                    <xdr:rowOff>38100</xdr:rowOff>
                  </to>
                </anchor>
              </controlPr>
            </control>
          </mc:Choice>
        </mc:AlternateContent>
        <mc:AlternateContent xmlns:mc="http://schemas.openxmlformats.org/markup-compatibility/2006">
          <mc:Choice Requires="x14">
            <control shapeId="15582" r:id="rId38" name="Check Box 287">
              <controlPr defaultSize="0" autoFill="0" autoLine="0" autoPict="0">
                <anchor moveWithCells="1">
                  <from>
                    <xdr:col>4</xdr:col>
                    <xdr:colOff>238125</xdr:colOff>
                    <xdr:row>154</xdr:row>
                    <xdr:rowOff>180975</xdr:rowOff>
                  </from>
                  <to>
                    <xdr:col>6</xdr:col>
                    <xdr:colOff>0</xdr:colOff>
                    <xdr:row>156</xdr:row>
                    <xdr:rowOff>38100</xdr:rowOff>
                  </to>
                </anchor>
              </controlPr>
            </control>
          </mc:Choice>
        </mc:AlternateContent>
        <mc:AlternateContent xmlns:mc="http://schemas.openxmlformats.org/markup-compatibility/2006">
          <mc:Choice Requires="x14">
            <control shapeId="15583" r:id="rId39" name="Check Box 288">
              <controlPr defaultSize="0" autoFill="0" autoLine="0" autoPict="0">
                <anchor moveWithCells="1">
                  <from>
                    <xdr:col>4</xdr:col>
                    <xdr:colOff>238125</xdr:colOff>
                    <xdr:row>154</xdr:row>
                    <xdr:rowOff>180975</xdr:rowOff>
                  </from>
                  <to>
                    <xdr:col>6</xdr:col>
                    <xdr:colOff>0</xdr:colOff>
                    <xdr:row>156</xdr:row>
                    <xdr:rowOff>38100</xdr:rowOff>
                  </to>
                </anchor>
              </controlPr>
            </control>
          </mc:Choice>
        </mc:AlternateContent>
        <mc:AlternateContent xmlns:mc="http://schemas.openxmlformats.org/markup-compatibility/2006">
          <mc:Choice Requires="x14">
            <control shapeId="15584" r:id="rId40" name="Check Box 289">
              <controlPr defaultSize="0" autoFill="0" autoLine="0" autoPict="0">
                <anchor moveWithCells="1">
                  <from>
                    <xdr:col>4</xdr:col>
                    <xdr:colOff>238125</xdr:colOff>
                    <xdr:row>155</xdr:row>
                    <xdr:rowOff>180975</xdr:rowOff>
                  </from>
                  <to>
                    <xdr:col>6</xdr:col>
                    <xdr:colOff>0</xdr:colOff>
                    <xdr:row>157</xdr:row>
                    <xdr:rowOff>38100</xdr:rowOff>
                  </to>
                </anchor>
              </controlPr>
            </control>
          </mc:Choice>
        </mc:AlternateContent>
        <mc:AlternateContent xmlns:mc="http://schemas.openxmlformats.org/markup-compatibility/2006">
          <mc:Choice Requires="x14">
            <control shapeId="15585" r:id="rId41" name="Check Box 290">
              <controlPr defaultSize="0" autoFill="0" autoLine="0" autoPict="0">
                <anchor moveWithCells="1">
                  <from>
                    <xdr:col>4</xdr:col>
                    <xdr:colOff>238125</xdr:colOff>
                    <xdr:row>156</xdr:row>
                    <xdr:rowOff>180975</xdr:rowOff>
                  </from>
                  <to>
                    <xdr:col>6</xdr:col>
                    <xdr:colOff>0</xdr:colOff>
                    <xdr:row>158</xdr:row>
                    <xdr:rowOff>38100</xdr:rowOff>
                  </to>
                </anchor>
              </controlPr>
            </control>
          </mc:Choice>
        </mc:AlternateContent>
        <mc:AlternateContent xmlns:mc="http://schemas.openxmlformats.org/markup-compatibility/2006">
          <mc:Choice Requires="x14">
            <control shapeId="15586" r:id="rId42" name="Check Box 291">
              <controlPr defaultSize="0" autoFill="0" autoLine="0" autoPict="0">
                <anchor moveWithCells="1">
                  <from>
                    <xdr:col>4</xdr:col>
                    <xdr:colOff>238125</xdr:colOff>
                    <xdr:row>157</xdr:row>
                    <xdr:rowOff>180975</xdr:rowOff>
                  </from>
                  <to>
                    <xdr:col>6</xdr:col>
                    <xdr:colOff>0</xdr:colOff>
                    <xdr:row>159</xdr:row>
                    <xdr:rowOff>38100</xdr:rowOff>
                  </to>
                </anchor>
              </controlPr>
            </control>
          </mc:Choice>
        </mc:AlternateContent>
        <mc:AlternateContent xmlns:mc="http://schemas.openxmlformats.org/markup-compatibility/2006">
          <mc:Choice Requires="x14">
            <control shapeId="15587" r:id="rId43" name="Check Box 252">
              <controlPr defaultSize="0" autoFill="0" autoLine="0" autoPict="0">
                <anchor moveWithCells="1">
                  <from>
                    <xdr:col>12</xdr:col>
                    <xdr:colOff>95250</xdr:colOff>
                    <xdr:row>80</xdr:row>
                    <xdr:rowOff>247650</xdr:rowOff>
                  </from>
                  <to>
                    <xdr:col>14</xdr:col>
                    <xdr:colOff>0</xdr:colOff>
                    <xdr:row>82</xdr:row>
                    <xdr:rowOff>0</xdr:rowOff>
                  </to>
                </anchor>
              </controlPr>
            </control>
          </mc:Choice>
        </mc:AlternateContent>
        <mc:AlternateContent xmlns:mc="http://schemas.openxmlformats.org/markup-compatibility/2006">
          <mc:Choice Requires="x14">
            <control shapeId="15588" r:id="rId44" name="Check Box 294">
              <controlPr defaultSize="0" autoFill="0" autoLine="0" autoPict="0">
                <anchor moveWithCells="1">
                  <from>
                    <xdr:col>2</xdr:col>
                    <xdr:colOff>104775</xdr:colOff>
                    <xdr:row>66</xdr:row>
                    <xdr:rowOff>9525</xdr:rowOff>
                  </from>
                  <to>
                    <xdr:col>3</xdr:col>
                    <xdr:colOff>219075</xdr:colOff>
                    <xdr:row>67</xdr:row>
                    <xdr:rowOff>0</xdr:rowOff>
                  </to>
                </anchor>
              </controlPr>
            </control>
          </mc:Choice>
        </mc:AlternateContent>
        <mc:AlternateContent xmlns:mc="http://schemas.openxmlformats.org/markup-compatibility/2006">
          <mc:Choice Requires="x14">
            <control shapeId="15589" r:id="rId45" name="Check Box 295">
              <controlPr defaultSize="0" autoFill="0" autoLine="0" autoPict="0">
                <anchor moveWithCells="1">
                  <from>
                    <xdr:col>5</xdr:col>
                    <xdr:colOff>0</xdr:colOff>
                    <xdr:row>27</xdr:row>
                    <xdr:rowOff>276225</xdr:rowOff>
                  </from>
                  <to>
                    <xdr:col>6</xdr:col>
                    <xdr:colOff>104775</xdr:colOff>
                    <xdr:row>29</xdr:row>
                    <xdr:rowOff>9525</xdr:rowOff>
                  </to>
                </anchor>
              </controlPr>
            </control>
          </mc:Choice>
        </mc:AlternateContent>
        <mc:AlternateContent xmlns:mc="http://schemas.openxmlformats.org/markup-compatibility/2006">
          <mc:Choice Requires="x14">
            <control shapeId="15590" r:id="rId46" name="Check Box 296">
              <controlPr defaultSize="0" autoFill="0" autoLine="0" autoPict="0">
                <anchor moveWithCells="1">
                  <from>
                    <xdr:col>5</xdr:col>
                    <xdr:colOff>0</xdr:colOff>
                    <xdr:row>28</xdr:row>
                    <xdr:rowOff>276225</xdr:rowOff>
                  </from>
                  <to>
                    <xdr:col>6</xdr:col>
                    <xdr:colOff>104775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53" zoomScaleNormal="120" zoomScaleSheetLayoutView="100" workbookViewId="0">
      <selection activeCell="V8" sqref="V8"/>
    </sheetView>
  </sheetViews>
  <sheetFormatPr defaultColWidth="9" defaultRowHeight="13.5"/>
  <cols>
    <col min="1" max="1" width="5.125" customWidth="1"/>
    <col min="2" max="9" width="1.5" customWidth="1"/>
    <col min="10" max="10" width="17.875" customWidth="1"/>
    <col min="11" max="11" width="8.62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375" customWidth="1"/>
    <col min="24" max="24" width="4.875" customWidth="1"/>
    <col min="25" max="25" width="5.375" customWidth="1"/>
    <col min="26" max="26" width="11" customWidth="1"/>
    <col min="27" max="27" width="11.875" customWidth="1"/>
    <col min="28" max="28" width="10.875" customWidth="1"/>
    <col min="29" max="29" width="7.375" style="129" customWidth="1"/>
    <col min="30" max="30" width="0.125" customWidth="1"/>
    <col min="31" max="32" width="22.625" hidden="1" customWidth="1"/>
    <col min="33" max="33" width="21.5" hidden="1" customWidth="1"/>
    <col min="34" max="16384" width="9" style="395"/>
  </cols>
  <sheetData>
    <row r="1" spans="1:33" ht="27" customHeight="1">
      <c r="A1" s="392" t="s">
        <v>257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38</v>
      </c>
      <c r="AB1" s="911" t="str">
        <f>IF(基本情報入力シート!C32="","",基本情報入力シート!C32)</f>
        <v>北九州市</v>
      </c>
      <c r="AC1" s="911"/>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7" t="s">
        <v>258</v>
      </c>
      <c r="C5" s="947"/>
      <c r="D5" s="947"/>
      <c r="E5" s="947"/>
      <c r="F5" s="947"/>
      <c r="G5" s="947"/>
      <c r="H5" s="947"/>
      <c r="I5" s="947"/>
      <c r="J5" s="947"/>
      <c r="K5" s="947"/>
      <c r="L5" s="947"/>
      <c r="M5" s="948"/>
      <c r="N5" s="398">
        <f>IFERROR(SUM(S:S),"")</f>
        <v>0</v>
      </c>
      <c r="O5" s="399" t="s">
        <v>48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7" t="s">
        <v>259</v>
      </c>
      <c r="C6" s="947"/>
      <c r="D6" s="947"/>
      <c r="E6" s="947"/>
      <c r="F6" s="947"/>
      <c r="G6" s="947"/>
      <c r="H6" s="947"/>
      <c r="I6" s="947"/>
      <c r="J6" s="947"/>
      <c r="K6" s="947"/>
      <c r="L6" s="947"/>
      <c r="M6" s="948"/>
      <c r="N6" s="458">
        <f>IFERROR(SUM(V:V),"")-SUM(V8:V9)</f>
        <v>0</v>
      </c>
      <c r="O6" s="399" t="s">
        <v>48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46" t="s">
        <v>260</v>
      </c>
      <c r="C7" s="946"/>
      <c r="D7" s="920"/>
      <c r="E7" s="920"/>
      <c r="F7" s="920"/>
      <c r="G7" s="920"/>
      <c r="H7" s="920"/>
      <c r="I7" s="920"/>
      <c r="J7" s="920"/>
      <c r="K7" s="920"/>
      <c r="L7" s="920"/>
      <c r="M7" s="921"/>
      <c r="N7" s="401">
        <f>IFERROR(SUM(AA:AA),"")</f>
        <v>0</v>
      </c>
      <c r="O7" s="399" t="s">
        <v>48</v>
      </c>
      <c r="P7" s="130"/>
      <c r="Q7" s="130"/>
      <c r="R7" s="178" t="s">
        <v>261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23"/>
      <c r="C8" s="924"/>
      <c r="D8" s="920" t="s">
        <v>262</v>
      </c>
      <c r="E8" s="920"/>
      <c r="F8" s="920"/>
      <c r="G8" s="920"/>
      <c r="H8" s="920"/>
      <c r="I8" s="920"/>
      <c r="J8" s="920"/>
      <c r="K8" s="920"/>
      <c r="L8" s="920"/>
      <c r="M8" s="921"/>
      <c r="N8" s="402">
        <f>IFERROR(SUMIFS(AB:AB,Q:Q,"ベア加算なし",Z:Z,"ベア加算"),"")</f>
        <v>0</v>
      </c>
      <c r="O8" s="399" t="s">
        <v>48</v>
      </c>
      <c r="P8" s="130"/>
      <c r="Q8" s="130"/>
      <c r="R8" s="922" t="s">
        <v>263</v>
      </c>
      <c r="S8" s="922" t="s">
        <v>264</v>
      </c>
      <c r="T8" s="922"/>
      <c r="U8" s="970"/>
      <c r="V8" s="403">
        <f>SUM(W$16:W$115)</f>
        <v>0</v>
      </c>
      <c r="W8" s="968" t="str">
        <f>IF(AE7="特定加算なし","",IF(V8&gt;=V9,"○","×"))</f>
        <v/>
      </c>
      <c r="X8" s="966" t="s">
        <v>265</v>
      </c>
      <c r="Y8" s="967"/>
      <c r="Z8" s="967"/>
      <c r="AA8" s="967"/>
      <c r="AB8" s="967"/>
      <c r="AG8" s="395"/>
    </row>
    <row r="9" spans="1:33" ht="25.5" customHeight="1" thickBot="1">
      <c r="A9" s="130"/>
      <c r="B9" s="921" t="s">
        <v>266</v>
      </c>
      <c r="C9" s="949"/>
      <c r="D9" s="949"/>
      <c r="E9" s="949"/>
      <c r="F9" s="949"/>
      <c r="G9" s="949"/>
      <c r="H9" s="949"/>
      <c r="I9" s="949"/>
      <c r="J9" s="949"/>
      <c r="K9" s="949"/>
      <c r="L9" s="949"/>
      <c r="M9" s="950"/>
      <c r="N9" s="404">
        <f>IFERROR(SUM(AB$16:AB$115,T$16:T$115,X$16:Y$115),"")</f>
        <v>0</v>
      </c>
      <c r="O9" s="399" t="s">
        <v>48</v>
      </c>
      <c r="P9" s="130"/>
      <c r="Q9" s="130"/>
      <c r="R9" s="922"/>
      <c r="S9" s="922" t="s">
        <v>267</v>
      </c>
      <c r="T9" s="922"/>
      <c r="U9" s="970"/>
      <c r="V9" s="405">
        <f>SUM(AD$16:AD$115)</f>
        <v>0</v>
      </c>
      <c r="W9" s="969"/>
      <c r="X9" s="966"/>
      <c r="Y9" s="967"/>
      <c r="Z9" s="967"/>
      <c r="AA9" s="967"/>
      <c r="AB9" s="967"/>
      <c r="AG9" s="395"/>
    </row>
    <row r="10" spans="1:33" ht="7.5" customHeight="1">
      <c r="A10" s="130"/>
      <c r="B10" s="232"/>
      <c r="C10" s="232"/>
      <c r="D10" s="232"/>
      <c r="E10" s="232"/>
      <c r="F10" s="232"/>
      <c r="G10" s="232"/>
      <c r="H10" s="232"/>
      <c r="I10" s="232"/>
      <c r="J10" s="232"/>
      <c r="K10" s="232"/>
      <c r="L10" s="232"/>
      <c r="M10" s="232"/>
      <c r="N10" s="406"/>
      <c r="O10" s="406"/>
      <c r="P10" s="130"/>
      <c r="Q10" s="130"/>
      <c r="R10" s="406"/>
      <c r="S10" s="406"/>
      <c r="T10" s="130"/>
      <c r="U10" s="147"/>
      <c r="V10" s="147"/>
      <c r="W10" s="147"/>
      <c r="X10" s="147"/>
      <c r="Y10" s="147"/>
      <c r="Z10" s="147"/>
      <c r="AA10" s="130"/>
      <c r="AB10" s="130"/>
      <c r="AC10" s="130"/>
    </row>
    <row r="11" spans="1:33" ht="41.25" customHeight="1" thickBot="1">
      <c r="A11" s="130"/>
      <c r="B11" s="965" t="s">
        <v>268</v>
      </c>
      <c r="C11" s="965"/>
      <c r="D11" s="965"/>
      <c r="E11" s="965"/>
      <c r="F11" s="965"/>
      <c r="G11" s="965"/>
      <c r="H11" s="965"/>
      <c r="I11" s="965"/>
      <c r="J11" s="965"/>
      <c r="K11" s="965"/>
      <c r="L11" s="965"/>
      <c r="M11" s="965"/>
      <c r="N11" s="965"/>
      <c r="O11" s="965"/>
      <c r="P11" s="965"/>
      <c r="Q11" s="965"/>
      <c r="R11" s="965"/>
      <c r="S11" s="965"/>
      <c r="T11" s="965"/>
      <c r="U11" s="965"/>
      <c r="V11" s="965"/>
      <c r="W11" s="965"/>
      <c r="X11" s="965"/>
      <c r="Y11" s="407"/>
      <c r="Z11" s="407"/>
      <c r="AA11" s="407"/>
      <c r="AB11" s="407"/>
      <c r="AC11" s="407"/>
    </row>
    <row r="12" spans="1:33" ht="24" customHeight="1" thickBot="1">
      <c r="A12" s="934"/>
      <c r="B12" s="937" t="s">
        <v>269</v>
      </c>
      <c r="C12" s="938"/>
      <c r="D12" s="938"/>
      <c r="E12" s="938"/>
      <c r="F12" s="938"/>
      <c r="G12" s="938"/>
      <c r="H12" s="938"/>
      <c r="I12" s="939"/>
      <c r="J12" s="925" t="s">
        <v>270</v>
      </c>
      <c r="K12" s="951" t="s">
        <v>271</v>
      </c>
      <c r="L12" s="952"/>
      <c r="M12" s="928" t="s">
        <v>272</v>
      </c>
      <c r="N12" s="931" t="s">
        <v>34</v>
      </c>
      <c r="O12" s="993" t="s">
        <v>273</v>
      </c>
      <c r="P12" s="994"/>
      <c r="Q12" s="995"/>
      <c r="R12" s="974" t="s">
        <v>274</v>
      </c>
      <c r="S12" s="975"/>
      <c r="T12" s="975"/>
      <c r="U12" s="975"/>
      <c r="V12" s="975"/>
      <c r="W12" s="975"/>
      <c r="X12" s="975"/>
      <c r="Y12" s="975"/>
      <c r="Z12" s="975"/>
      <c r="AA12" s="975"/>
      <c r="AB12" s="975"/>
      <c r="AC12" s="976"/>
      <c r="AD12" s="960" t="s">
        <v>275</v>
      </c>
      <c r="AE12" s="910" t="s">
        <v>276</v>
      </c>
      <c r="AF12" s="910" t="s">
        <v>277</v>
      </c>
      <c r="AG12" s="910" t="s">
        <v>278</v>
      </c>
    </row>
    <row r="13" spans="1:33" ht="21.75" customHeight="1">
      <c r="A13" s="935"/>
      <c r="B13" s="940"/>
      <c r="C13" s="941"/>
      <c r="D13" s="941"/>
      <c r="E13" s="941"/>
      <c r="F13" s="941"/>
      <c r="G13" s="941"/>
      <c r="H13" s="941"/>
      <c r="I13" s="942"/>
      <c r="J13" s="926"/>
      <c r="K13" s="953"/>
      <c r="L13" s="954"/>
      <c r="M13" s="929"/>
      <c r="N13" s="932"/>
      <c r="O13" s="961" t="s">
        <v>279</v>
      </c>
      <c r="P13" s="926" t="s">
        <v>280</v>
      </c>
      <c r="Q13" s="963" t="s">
        <v>281</v>
      </c>
      <c r="R13" s="979" t="s">
        <v>282</v>
      </c>
      <c r="S13" s="980"/>
      <c r="T13" s="980"/>
      <c r="U13" s="986" t="s">
        <v>283</v>
      </c>
      <c r="V13" s="987"/>
      <c r="W13" s="987"/>
      <c r="X13" s="987"/>
      <c r="Y13" s="988"/>
      <c r="Z13" s="915" t="s">
        <v>281</v>
      </c>
      <c r="AA13" s="916"/>
      <c r="AB13" s="916"/>
      <c r="AC13" s="917"/>
      <c r="AD13" s="960"/>
      <c r="AE13" s="910"/>
      <c r="AF13" s="910"/>
      <c r="AG13" s="910"/>
    </row>
    <row r="14" spans="1:33" ht="51" customHeight="1">
      <c r="A14" s="935"/>
      <c r="B14" s="940"/>
      <c r="C14" s="941"/>
      <c r="D14" s="941"/>
      <c r="E14" s="941"/>
      <c r="F14" s="941"/>
      <c r="G14" s="941"/>
      <c r="H14" s="941"/>
      <c r="I14" s="942"/>
      <c r="J14" s="926"/>
      <c r="K14" s="955"/>
      <c r="L14" s="956"/>
      <c r="M14" s="929"/>
      <c r="N14" s="932"/>
      <c r="O14" s="961"/>
      <c r="P14" s="926"/>
      <c r="Q14" s="963"/>
      <c r="R14" s="978" t="s">
        <v>284</v>
      </c>
      <c r="S14" s="977" t="s">
        <v>285</v>
      </c>
      <c r="T14" s="981" t="s">
        <v>286</v>
      </c>
      <c r="U14" s="978" t="s">
        <v>284</v>
      </c>
      <c r="V14" s="977" t="s">
        <v>285</v>
      </c>
      <c r="W14" s="408" t="s">
        <v>252</v>
      </c>
      <c r="X14" s="981" t="s">
        <v>286</v>
      </c>
      <c r="Y14" s="989"/>
      <c r="Z14" s="978" t="s">
        <v>284</v>
      </c>
      <c r="AA14" s="977" t="s">
        <v>285</v>
      </c>
      <c r="AB14" s="983" t="s">
        <v>286</v>
      </c>
      <c r="AC14" s="985" t="s">
        <v>287</v>
      </c>
      <c r="AD14" s="960"/>
      <c r="AE14" s="910"/>
      <c r="AF14" s="910"/>
      <c r="AG14" s="910"/>
    </row>
    <row r="15" spans="1:33" ht="72" customHeight="1" thickBot="1">
      <c r="A15" s="936"/>
      <c r="B15" s="943"/>
      <c r="C15" s="944"/>
      <c r="D15" s="944"/>
      <c r="E15" s="944"/>
      <c r="F15" s="944"/>
      <c r="G15" s="944"/>
      <c r="H15" s="944"/>
      <c r="I15" s="945"/>
      <c r="J15" s="927"/>
      <c r="K15" s="409" t="s">
        <v>35</v>
      </c>
      <c r="L15" s="409" t="s">
        <v>36</v>
      </c>
      <c r="M15" s="930"/>
      <c r="N15" s="933"/>
      <c r="O15" s="962"/>
      <c r="P15" s="927"/>
      <c r="Q15" s="964"/>
      <c r="R15" s="962"/>
      <c r="S15" s="927"/>
      <c r="T15" s="982"/>
      <c r="U15" s="962"/>
      <c r="V15" s="927"/>
      <c r="W15" s="410" t="s">
        <v>288</v>
      </c>
      <c r="X15" s="982"/>
      <c r="Y15" s="990"/>
      <c r="Z15" s="962"/>
      <c r="AA15" s="927"/>
      <c r="AB15" s="984"/>
      <c r="AC15" s="964"/>
      <c r="AD15" s="411" t="s">
        <v>263</v>
      </c>
      <c r="AE15" s="910"/>
      <c r="AF15" s="910"/>
      <c r="AG15" s="910"/>
    </row>
    <row r="16" spans="1:33" s="420" customFormat="1" ht="24.95" customHeight="1">
      <c r="A16" s="412" t="s">
        <v>289</v>
      </c>
      <c r="B16" s="971" t="str">
        <f>IF(基本情報入力シート!C53="","",基本情報入力シート!C53)</f>
        <v/>
      </c>
      <c r="C16" s="972"/>
      <c r="D16" s="972"/>
      <c r="E16" s="972"/>
      <c r="F16" s="972"/>
      <c r="G16" s="972"/>
      <c r="H16" s="972"/>
      <c r="I16" s="973"/>
      <c r="J16" s="413" t="str">
        <f>IF(基本情報入力シート!M53="","",基本情報入力シート!M53)</f>
        <v/>
      </c>
      <c r="K16" s="414" t="str">
        <f>IF(基本情報入力シート!R53="","",基本情報入力シート!R53)</f>
        <v/>
      </c>
      <c r="L16" s="414" t="str">
        <f>IF(基本情報入力シート!W53="","",基本情報入力シート!W53)</f>
        <v/>
      </c>
      <c r="M16" s="415" t="str">
        <f>IF(基本情報入力シート!X53="","",基本情報入力シート!X53)</f>
        <v/>
      </c>
      <c r="N16" s="416" t="str">
        <f>IF(基本情報入力シート!Y53="","",基本情報入力シート!Y53)</f>
        <v/>
      </c>
      <c r="O16" s="107"/>
      <c r="P16" s="108"/>
      <c r="Q16" s="112"/>
      <c r="R16" s="109"/>
      <c r="S16" s="102"/>
      <c r="T16" s="417" t="str">
        <f>IFERROR(S16*VLOOKUP(AE16,【参考】数式用3!$AD$3:$BA$14,MATCH(N16,【参考】数式用3!$AD$2:$BA$2,0)),"")</f>
        <v/>
      </c>
      <c r="U16" s="125"/>
      <c r="V16" s="126"/>
      <c r="W16" s="126"/>
      <c r="X16" s="996" t="str">
        <f>IFERROR(V16*VLOOKUP(AF16,【参考】数式用3!$AD$15:$BA$23,MATCH(N16,【参考】数式用3!$AD$2:$BA$2,0)),"")</f>
        <v/>
      </c>
      <c r="Y16" s="997"/>
      <c r="Z16" s="115"/>
      <c r="AA16" s="103"/>
      <c r="AB16" s="426" t="str">
        <f>IFERROR(AA16*VLOOKUP(AG16,【参考】数式用3!$AD$24:$BA$27,MATCH(N16,【参考】数式用3!$AD$2:$BA$2,0)),"")</f>
        <v/>
      </c>
      <c r="AC16" s="116"/>
      <c r="AD16" s="41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9" t="str">
        <f>IF(AND(O16="",R16=""),"",O16&amp;"から"&amp;R16)</f>
        <v/>
      </c>
      <c r="AF16" s="419" t="str">
        <f>IF(AND(P16="",U16=""),"",P16&amp;"から"&amp;U16)</f>
        <v/>
      </c>
      <c r="AG16" s="419" t="str">
        <f>IF(AND(Q16="",Z16=""),"",Q16&amp;"から"&amp;Z16)</f>
        <v/>
      </c>
    </row>
    <row r="17" spans="1:33" ht="24.95" customHeight="1">
      <c r="A17" s="421">
        <v>2</v>
      </c>
      <c r="B17" s="912" t="str">
        <f>IF(基本情報入力シート!C54="","",基本情報入力シート!C54)</f>
        <v/>
      </c>
      <c r="C17" s="913"/>
      <c r="D17" s="913"/>
      <c r="E17" s="913"/>
      <c r="F17" s="913"/>
      <c r="G17" s="913"/>
      <c r="H17" s="913"/>
      <c r="I17" s="914"/>
      <c r="J17" s="422" t="str">
        <f>IF(基本情報入力シート!M54="","",基本情報入力シート!M54)</f>
        <v/>
      </c>
      <c r="K17" s="423" t="str">
        <f>IF(基本情報入力シート!R54="","",基本情報入力シート!R54)</f>
        <v/>
      </c>
      <c r="L17" s="423" t="str">
        <f>IF(基本情報入力シート!W54="","",基本情報入力シート!W54)</f>
        <v/>
      </c>
      <c r="M17" s="424" t="str">
        <f>IF(基本情報入力シート!X54="","",基本情報入力シート!X54)</f>
        <v/>
      </c>
      <c r="N17" s="425" t="str">
        <f>IF(基本情報入力シート!Y54="","",基本情報入力シート!Y54)</f>
        <v/>
      </c>
      <c r="O17" s="110"/>
      <c r="P17" s="111"/>
      <c r="Q17" s="112"/>
      <c r="R17" s="113"/>
      <c r="S17" s="104"/>
      <c r="T17" s="417" t="str">
        <f>IFERROR(S17*VLOOKUP(AE17,【参考】数式用3!$AD$3:$BA$14,MATCH(N17,【参考】数式用3!$AD$2:$BA$2,0)),"")</f>
        <v/>
      </c>
      <c r="U17" s="114"/>
      <c r="V17" s="105"/>
      <c r="W17" s="124"/>
      <c r="X17" s="998" t="str">
        <f>IFERROR(V17*VLOOKUP(AF17,【参考】数式用3!$AD$15:$BA$23,MATCH(N17,【参考】数式用3!$AD$2:$BA$2,0)),"")</f>
        <v/>
      </c>
      <c r="Y17" s="999"/>
      <c r="Z17" s="115"/>
      <c r="AA17" s="106"/>
      <c r="AB17" s="426" t="str">
        <f>IFERROR(AA17*VLOOKUP(AG17,【参考】数式用3!$AD$24:$BA$27,MATCH(N17,【参考】数式用3!$AD$2:$BA$2,0)),"")</f>
        <v/>
      </c>
      <c r="AC17" s="117"/>
      <c r="AD17" s="41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9" t="str">
        <f t="shared" ref="AE17:AE22" si="1">IF(AND(O17="",R17=""),"",O17&amp;"から"&amp;R17)</f>
        <v/>
      </c>
      <c r="AF17" s="419" t="str">
        <f t="shared" ref="AF17:AF22" si="2">IF(AND(P17="",U17=""),"",P17&amp;"から"&amp;U17)</f>
        <v/>
      </c>
      <c r="AG17" s="419" t="str">
        <f t="shared" ref="AG17:AG22" si="3">IF(AND(Q17="",Z17=""),"",Q17&amp;"から"&amp;Z17)</f>
        <v/>
      </c>
    </row>
    <row r="18" spans="1:33" ht="24.95" customHeight="1">
      <c r="A18" s="421">
        <v>3</v>
      </c>
      <c r="B18" s="912" t="str">
        <f>IF(基本情報入力シート!C55="","",基本情報入力シート!C55)</f>
        <v/>
      </c>
      <c r="C18" s="913"/>
      <c r="D18" s="913"/>
      <c r="E18" s="913"/>
      <c r="F18" s="913"/>
      <c r="G18" s="913"/>
      <c r="H18" s="913"/>
      <c r="I18" s="914"/>
      <c r="J18" s="422" t="str">
        <f>IF(基本情報入力シート!M55="","",基本情報入力シート!M55)</f>
        <v/>
      </c>
      <c r="K18" s="423" t="str">
        <f>IF(基本情報入力シート!R55="","",基本情報入力シート!R55)</f>
        <v/>
      </c>
      <c r="L18" s="423" t="str">
        <f>IF(基本情報入力シート!W55="","",基本情報入力シート!W55)</f>
        <v/>
      </c>
      <c r="M18" s="424" t="str">
        <f>IF(基本情報入力シート!X55="","",基本情報入力シート!X55)</f>
        <v/>
      </c>
      <c r="N18" s="425" t="str">
        <f>IF(基本情報入力シート!Y55="","",基本情報入力シート!Y55)</f>
        <v/>
      </c>
      <c r="O18" s="110"/>
      <c r="P18" s="111"/>
      <c r="Q18" s="112"/>
      <c r="R18" s="113"/>
      <c r="S18" s="104"/>
      <c r="T18" s="417" t="str">
        <f>IFERROR(S18*VLOOKUP(AE18,【参考】数式用3!$AD$3:$BA$14,MATCH(N18,【参考】数式用3!$AD$2:$BA$2,0)),"")</f>
        <v/>
      </c>
      <c r="U18" s="114"/>
      <c r="V18" s="105"/>
      <c r="W18" s="124"/>
      <c r="X18" s="991" t="str">
        <f>IFERROR(V18*VLOOKUP(AF18,【参考】数式用3!$AD$15:$BA$23,MATCH(N18,【参考】数式用3!$AD$2:$BA$2,0)),"")</f>
        <v/>
      </c>
      <c r="Y18" s="992"/>
      <c r="Z18" s="115"/>
      <c r="AA18" s="106"/>
      <c r="AB18" s="426" t="str">
        <f>IFERROR(AA18*VLOOKUP(AG18,【参考】数式用3!$AD$24:$BA$27,MATCH(N18,【参考】数式用3!$AD$2:$BA$2,0)),"")</f>
        <v/>
      </c>
      <c r="AC18" s="117"/>
      <c r="AD18" s="418" t="str">
        <f t="shared" si="0"/>
        <v/>
      </c>
      <c r="AE18" s="419" t="str">
        <f t="shared" si="1"/>
        <v/>
      </c>
      <c r="AF18" s="419" t="str">
        <f t="shared" si="2"/>
        <v/>
      </c>
      <c r="AG18" s="419" t="str">
        <f t="shared" si="3"/>
        <v/>
      </c>
    </row>
    <row r="19" spans="1:33" ht="24.95" customHeight="1">
      <c r="A19" s="421">
        <v>4</v>
      </c>
      <c r="B19" s="912" t="str">
        <f>IF(基本情報入力シート!C56="","",基本情報入力シート!C56)</f>
        <v/>
      </c>
      <c r="C19" s="913"/>
      <c r="D19" s="913"/>
      <c r="E19" s="913"/>
      <c r="F19" s="913"/>
      <c r="G19" s="913"/>
      <c r="H19" s="913"/>
      <c r="I19" s="914"/>
      <c r="J19" s="422" t="str">
        <f>IF(基本情報入力シート!M56="","",基本情報入力シート!M56)</f>
        <v/>
      </c>
      <c r="K19" s="423" t="str">
        <f>IF(基本情報入力シート!R56="","",基本情報入力シート!R56)</f>
        <v/>
      </c>
      <c r="L19" s="423" t="str">
        <f>IF(基本情報入力シート!W56="","",基本情報入力シート!W56)</f>
        <v/>
      </c>
      <c r="M19" s="424" t="str">
        <f>IF(基本情報入力シート!X56="","",基本情報入力シート!X56)</f>
        <v/>
      </c>
      <c r="N19" s="425" t="str">
        <f>IF(基本情報入力シート!Y56="","",基本情報入力シート!Y56)</f>
        <v/>
      </c>
      <c r="O19" s="110"/>
      <c r="P19" s="111"/>
      <c r="Q19" s="112"/>
      <c r="R19" s="113"/>
      <c r="S19" s="104"/>
      <c r="T19" s="417" t="str">
        <f>IFERROR(S19*VLOOKUP(AE19,【参考】数式用3!$AD$3:$BA$14,MATCH(N19,【参考】数式用3!$AD$2:$BA$2,0)),"")</f>
        <v/>
      </c>
      <c r="U19" s="114"/>
      <c r="V19" s="105"/>
      <c r="W19" s="124"/>
      <c r="X19" s="991" t="str">
        <f>IFERROR(V19*VLOOKUP(AF19,【参考】数式用3!$AD$15:$BA$23,MATCH(N19,【参考】数式用3!$AD$2:$BA$2,0)),"")</f>
        <v/>
      </c>
      <c r="Y19" s="992"/>
      <c r="Z19" s="115"/>
      <c r="AA19" s="106"/>
      <c r="AB19" s="426" t="str">
        <f>IFERROR(AA19*VLOOKUP(AG19,【参考】数式用3!$AD$24:$BA$27,MATCH(N19,【参考】数式用3!$AD$2:$BA$2,0)),"")</f>
        <v/>
      </c>
      <c r="AC19" s="117"/>
      <c r="AD19" s="418" t="str">
        <f t="shared" si="0"/>
        <v/>
      </c>
      <c r="AE19" s="419" t="str">
        <f t="shared" si="1"/>
        <v/>
      </c>
      <c r="AF19" s="419" t="str">
        <f t="shared" si="2"/>
        <v/>
      </c>
      <c r="AG19" s="419" t="str">
        <f t="shared" si="3"/>
        <v/>
      </c>
    </row>
    <row r="20" spans="1:33" ht="24.95" customHeight="1">
      <c r="A20" s="421">
        <v>5</v>
      </c>
      <c r="B20" s="912" t="str">
        <f>IF(基本情報入力シート!C57="","",基本情報入力シート!C57)</f>
        <v/>
      </c>
      <c r="C20" s="913"/>
      <c r="D20" s="913"/>
      <c r="E20" s="913"/>
      <c r="F20" s="913"/>
      <c r="G20" s="913"/>
      <c r="H20" s="913"/>
      <c r="I20" s="914"/>
      <c r="J20" s="422" t="str">
        <f>IF(基本情報入力シート!M57="","",基本情報入力シート!M57)</f>
        <v/>
      </c>
      <c r="K20" s="423" t="str">
        <f>IF(基本情報入力シート!R57="","",基本情報入力シート!R57)</f>
        <v/>
      </c>
      <c r="L20" s="423" t="str">
        <f>IF(基本情報入力シート!W57="","",基本情報入力シート!W57)</f>
        <v/>
      </c>
      <c r="M20" s="424" t="str">
        <f>IF(基本情報入力シート!X57="","",基本情報入力シート!X57)</f>
        <v/>
      </c>
      <c r="N20" s="425" t="str">
        <f>IF(基本情報入力シート!Y57="","",基本情報入力シート!Y57)</f>
        <v/>
      </c>
      <c r="O20" s="110"/>
      <c r="P20" s="111"/>
      <c r="Q20" s="112"/>
      <c r="R20" s="113"/>
      <c r="S20" s="104"/>
      <c r="T20" s="417" t="str">
        <f>IFERROR(S20*VLOOKUP(AE20,【参考】数式用3!$AD$3:$BA$14,MATCH(N20,【参考】数式用3!$AD$2:$BA$2,0)),"")</f>
        <v/>
      </c>
      <c r="U20" s="114"/>
      <c r="V20" s="105"/>
      <c r="W20" s="124"/>
      <c r="X20" s="991" t="str">
        <f>IFERROR(V20*VLOOKUP(AF20,【参考】数式用3!$AD$15:$BA$23,MATCH(N20,【参考】数式用3!$AD$2:$BA$2,0)),"")</f>
        <v/>
      </c>
      <c r="Y20" s="992"/>
      <c r="Z20" s="115"/>
      <c r="AA20" s="106"/>
      <c r="AB20" s="426" t="str">
        <f>IFERROR(AA20*VLOOKUP(AG20,【参考】数式用3!$AD$24:$BA$27,MATCH(N20,【参考】数式用3!$AD$2:$BA$2,0)),"")</f>
        <v/>
      </c>
      <c r="AC20" s="117"/>
      <c r="AD20" s="418" t="str">
        <f t="shared" si="0"/>
        <v/>
      </c>
      <c r="AE20" s="419" t="str">
        <f t="shared" si="1"/>
        <v/>
      </c>
      <c r="AF20" s="419" t="str">
        <f t="shared" si="2"/>
        <v/>
      </c>
      <c r="AG20" s="419" t="str">
        <f t="shared" si="3"/>
        <v/>
      </c>
    </row>
    <row r="21" spans="1:33" ht="24.95" customHeight="1">
      <c r="A21" s="421">
        <v>6</v>
      </c>
      <c r="B21" s="912" t="str">
        <f>IF(基本情報入力シート!C58="","",基本情報入力シート!C58)</f>
        <v/>
      </c>
      <c r="C21" s="913"/>
      <c r="D21" s="913"/>
      <c r="E21" s="913"/>
      <c r="F21" s="913"/>
      <c r="G21" s="913"/>
      <c r="H21" s="913"/>
      <c r="I21" s="914"/>
      <c r="J21" s="422" t="str">
        <f>IF(基本情報入力シート!M58="","",基本情報入力シート!M58)</f>
        <v/>
      </c>
      <c r="K21" s="423" t="str">
        <f>IF(基本情報入力シート!R58="","",基本情報入力シート!R58)</f>
        <v/>
      </c>
      <c r="L21" s="423" t="str">
        <f>IF(基本情報入力シート!W58="","",基本情報入力シート!W58)</f>
        <v/>
      </c>
      <c r="M21" s="424" t="str">
        <f>IF(基本情報入力シート!X58="","",基本情報入力シート!X58)</f>
        <v/>
      </c>
      <c r="N21" s="425" t="str">
        <f>IF(基本情報入力シート!Y58="","",基本情報入力シート!Y58)</f>
        <v/>
      </c>
      <c r="O21" s="110"/>
      <c r="P21" s="111"/>
      <c r="Q21" s="112"/>
      <c r="R21" s="113"/>
      <c r="S21" s="104"/>
      <c r="T21" s="417" t="str">
        <f>IFERROR(S21*VLOOKUP(AE21,【参考】数式用3!$AD$3:$BA$14,MATCH(N21,【参考】数式用3!$AD$2:$BA$2,0)),"")</f>
        <v/>
      </c>
      <c r="U21" s="114"/>
      <c r="V21" s="105"/>
      <c r="W21" s="124"/>
      <c r="X21" s="991" t="str">
        <f>IFERROR(V21*VLOOKUP(AF21,【参考】数式用3!$AD$15:$BA$23,MATCH(N21,【参考】数式用3!$AD$2:$BA$2,0)),"")</f>
        <v/>
      </c>
      <c r="Y21" s="992"/>
      <c r="Z21" s="115"/>
      <c r="AA21" s="106"/>
      <c r="AB21" s="426" t="str">
        <f>IFERROR(AA21*VLOOKUP(AG21,【参考】数式用3!$AD$24:$BA$27,MATCH(N21,【参考】数式用3!$AD$2:$BA$2,0)),"")</f>
        <v/>
      </c>
      <c r="AC21" s="117"/>
      <c r="AD21" s="418" t="str">
        <f t="shared" si="0"/>
        <v/>
      </c>
      <c r="AE21" s="419" t="str">
        <f t="shared" si="1"/>
        <v/>
      </c>
      <c r="AF21" s="419" t="str">
        <f t="shared" si="2"/>
        <v/>
      </c>
      <c r="AG21" s="419" t="str">
        <f t="shared" si="3"/>
        <v/>
      </c>
    </row>
    <row r="22" spans="1:33" ht="24.95" customHeight="1">
      <c r="A22" s="421">
        <v>7</v>
      </c>
      <c r="B22" s="912" t="str">
        <f>IF(基本情報入力シート!C59="","",基本情報入力シート!C59)</f>
        <v/>
      </c>
      <c r="C22" s="913"/>
      <c r="D22" s="913"/>
      <c r="E22" s="913"/>
      <c r="F22" s="913"/>
      <c r="G22" s="913"/>
      <c r="H22" s="913"/>
      <c r="I22" s="914"/>
      <c r="J22" s="422" t="str">
        <f>IF(基本情報入力シート!M59="","",基本情報入力シート!M59)</f>
        <v/>
      </c>
      <c r="K22" s="423" t="str">
        <f>IF(基本情報入力シート!R59="","",基本情報入力シート!R59)</f>
        <v/>
      </c>
      <c r="L22" s="423" t="str">
        <f>IF(基本情報入力シート!W59="","",基本情報入力シート!W59)</f>
        <v/>
      </c>
      <c r="M22" s="424" t="str">
        <f>IF(基本情報入力シート!X59="","",基本情報入力シート!X59)</f>
        <v/>
      </c>
      <c r="N22" s="425" t="str">
        <f>IF(基本情報入力シート!Y59="","",基本情報入力シート!Y59)</f>
        <v/>
      </c>
      <c r="O22" s="110"/>
      <c r="P22" s="111"/>
      <c r="Q22" s="112"/>
      <c r="R22" s="113"/>
      <c r="S22" s="104"/>
      <c r="T22" s="417" t="str">
        <f>IFERROR(S22*VLOOKUP(AE22,【参考】数式用3!$AD$3:$BA$14,MATCH(N22,【参考】数式用3!$AD$2:$BA$2,0)),"")</f>
        <v/>
      </c>
      <c r="U22" s="114"/>
      <c r="V22" s="105"/>
      <c r="W22" s="124"/>
      <c r="X22" s="991" t="str">
        <f>IFERROR(V22*VLOOKUP(AF22,【参考】数式用3!$AD$15:$BA$23,MATCH(N22,【参考】数式用3!$AD$2:$BA$2,0)),"")</f>
        <v/>
      </c>
      <c r="Y22" s="992"/>
      <c r="Z22" s="115"/>
      <c r="AA22" s="106"/>
      <c r="AB22" s="426" t="str">
        <f>IFERROR(AA22*VLOOKUP(AG22,【参考】数式用3!$AD$24:$BA$27,MATCH(N22,【参考】数式用3!$AD$2:$BA$2,0)),"")</f>
        <v/>
      </c>
      <c r="AC22" s="117"/>
      <c r="AD22" s="418" t="str">
        <f t="shared" si="0"/>
        <v/>
      </c>
      <c r="AE22" s="419" t="str">
        <f t="shared" si="1"/>
        <v/>
      </c>
      <c r="AF22" s="419" t="str">
        <f t="shared" si="2"/>
        <v/>
      </c>
      <c r="AG22" s="419" t="str">
        <f t="shared" si="3"/>
        <v/>
      </c>
    </row>
    <row r="23" spans="1:33" ht="24.95" customHeight="1">
      <c r="A23" s="421">
        <v>8</v>
      </c>
      <c r="B23" s="912" t="str">
        <f>IF(基本情報入力シート!C60="","",基本情報入力シート!C60)</f>
        <v/>
      </c>
      <c r="C23" s="913"/>
      <c r="D23" s="913"/>
      <c r="E23" s="913"/>
      <c r="F23" s="913"/>
      <c r="G23" s="913"/>
      <c r="H23" s="913"/>
      <c r="I23" s="914"/>
      <c r="J23" s="422" t="str">
        <f>IF(基本情報入力シート!M60="","",基本情報入力シート!M60)</f>
        <v/>
      </c>
      <c r="K23" s="423" t="str">
        <f>IF(基本情報入力シート!R60="","",基本情報入力シート!R60)</f>
        <v/>
      </c>
      <c r="L23" s="423" t="str">
        <f>IF(基本情報入力シート!W60="","",基本情報入力シート!W60)</f>
        <v/>
      </c>
      <c r="M23" s="424" t="str">
        <f>IF(基本情報入力シート!X60="","",基本情報入力シート!X60)</f>
        <v/>
      </c>
      <c r="N23" s="425" t="str">
        <f>IF(基本情報入力シート!Y60="","",基本情報入力シート!Y60)</f>
        <v/>
      </c>
      <c r="O23" s="110"/>
      <c r="P23" s="111"/>
      <c r="Q23" s="112"/>
      <c r="R23" s="113"/>
      <c r="S23" s="104"/>
      <c r="T23" s="417" t="str">
        <f>IFERROR(S23*VLOOKUP(AE23,【参考】数式用3!$AD$3:$BA$14,MATCH(N23,【参考】数式用3!$AD$2:$BA$2,0)),"")</f>
        <v/>
      </c>
      <c r="U23" s="114"/>
      <c r="V23" s="105"/>
      <c r="W23" s="124"/>
      <c r="X23" s="991" t="str">
        <f>IFERROR(V23*VLOOKUP(AF23,【参考】数式用3!$AD$15:$BA$23,MATCH(N23,【参考】数式用3!$AD$2:$BA$2,0)),"")</f>
        <v/>
      </c>
      <c r="Y23" s="992"/>
      <c r="Z23" s="115"/>
      <c r="AA23" s="106"/>
      <c r="AB23" s="426" t="str">
        <f>IFERROR(AA23*VLOOKUP(AG23,【参考】数式用3!$AD$24:$BA$27,MATCH(N23,【参考】数式用3!$AD$2:$BA$2,0)),"")</f>
        <v/>
      </c>
      <c r="AC23" s="117"/>
      <c r="AD23" s="418" t="str">
        <f t="shared" si="0"/>
        <v/>
      </c>
      <c r="AE23" s="419" t="str">
        <f t="shared" ref="AE23:AE86" si="4">IF(AND(O23="",R23=""),"",O23&amp;"から"&amp;R23)</f>
        <v/>
      </c>
      <c r="AF23" s="419" t="str">
        <f t="shared" ref="AF23:AF86" si="5">IF(AND(P23="",U23=""),"",P23&amp;"から"&amp;U23)</f>
        <v/>
      </c>
      <c r="AG23" s="419" t="str">
        <f t="shared" ref="AG23:AG86" si="6">IF(AND(Q23="",Z23=""),"",Q23&amp;"から"&amp;Z23)</f>
        <v/>
      </c>
    </row>
    <row r="24" spans="1:33" ht="24.95" customHeight="1">
      <c r="A24" s="421">
        <v>9</v>
      </c>
      <c r="B24" s="912" t="str">
        <f>IF(基本情報入力シート!C61="","",基本情報入力シート!C61)</f>
        <v/>
      </c>
      <c r="C24" s="913"/>
      <c r="D24" s="913"/>
      <c r="E24" s="913"/>
      <c r="F24" s="913"/>
      <c r="G24" s="913"/>
      <c r="H24" s="913"/>
      <c r="I24" s="914"/>
      <c r="J24" s="422" t="str">
        <f>IF(基本情報入力シート!M61="","",基本情報入力シート!M61)</f>
        <v/>
      </c>
      <c r="K24" s="423" t="str">
        <f>IF(基本情報入力シート!R61="","",基本情報入力シート!R61)</f>
        <v/>
      </c>
      <c r="L24" s="423" t="str">
        <f>IF(基本情報入力シート!W61="","",基本情報入力シート!W61)</f>
        <v/>
      </c>
      <c r="M24" s="424" t="str">
        <f>IF(基本情報入力シート!X61="","",基本情報入力シート!X61)</f>
        <v/>
      </c>
      <c r="N24" s="425" t="str">
        <f>IF(基本情報入力シート!Y61="","",基本情報入力シート!Y61)</f>
        <v/>
      </c>
      <c r="O24" s="110"/>
      <c r="P24" s="111"/>
      <c r="Q24" s="112"/>
      <c r="R24" s="113"/>
      <c r="S24" s="104"/>
      <c r="T24" s="417" t="str">
        <f>IFERROR(S24*VLOOKUP(AE24,【参考】数式用3!$AD$3:$BA$14,MATCH(N24,【参考】数式用3!$AD$2:$BA$2,0)),"")</f>
        <v/>
      </c>
      <c r="U24" s="114"/>
      <c r="V24" s="105"/>
      <c r="W24" s="124"/>
      <c r="X24" s="991" t="str">
        <f>IFERROR(V24*VLOOKUP(AF24,【参考】数式用3!$AD$15:$BA$23,MATCH(N24,【参考】数式用3!$AD$2:$BA$2,0)),"")</f>
        <v/>
      </c>
      <c r="Y24" s="992"/>
      <c r="Z24" s="115"/>
      <c r="AA24" s="106"/>
      <c r="AB24" s="426" t="str">
        <f>IFERROR(AA24*VLOOKUP(AG24,【参考】数式用3!$AD$24:$BA$27,MATCH(N24,【参考】数式用3!$AD$2:$BA$2,0)),"")</f>
        <v/>
      </c>
      <c r="AC24" s="117"/>
      <c r="AD24" s="418" t="str">
        <f t="shared" si="0"/>
        <v/>
      </c>
      <c r="AE24" s="419" t="str">
        <f t="shared" si="4"/>
        <v/>
      </c>
      <c r="AF24" s="419" t="str">
        <f t="shared" si="5"/>
        <v/>
      </c>
      <c r="AG24" s="419" t="str">
        <f t="shared" si="6"/>
        <v/>
      </c>
    </row>
    <row r="25" spans="1:33" ht="24.95" customHeight="1">
      <c r="A25" s="421">
        <v>10</v>
      </c>
      <c r="B25" s="912" t="str">
        <f>IF(基本情報入力シート!C62="","",基本情報入力シート!C62)</f>
        <v/>
      </c>
      <c r="C25" s="913"/>
      <c r="D25" s="913"/>
      <c r="E25" s="913"/>
      <c r="F25" s="913"/>
      <c r="G25" s="913"/>
      <c r="H25" s="913"/>
      <c r="I25" s="914"/>
      <c r="J25" s="422" t="str">
        <f>IF(基本情報入力シート!M62="","",基本情報入力シート!M62)</f>
        <v/>
      </c>
      <c r="K25" s="423" t="str">
        <f>IF(基本情報入力シート!R62="","",基本情報入力シート!R62)</f>
        <v/>
      </c>
      <c r="L25" s="423" t="str">
        <f>IF(基本情報入力シート!W62="","",基本情報入力シート!W62)</f>
        <v/>
      </c>
      <c r="M25" s="424" t="str">
        <f>IF(基本情報入力シート!X62="","",基本情報入力シート!X62)</f>
        <v/>
      </c>
      <c r="N25" s="425" t="str">
        <f>IF(基本情報入力シート!Y62="","",基本情報入力シート!Y62)</f>
        <v/>
      </c>
      <c r="O25" s="110"/>
      <c r="P25" s="111"/>
      <c r="Q25" s="112"/>
      <c r="R25" s="113"/>
      <c r="S25" s="104"/>
      <c r="T25" s="417" t="str">
        <f>IFERROR(S25*VLOOKUP(AE25,【参考】数式用3!$AD$3:$BA$14,MATCH(N25,【参考】数式用3!$AD$2:$BA$2,0)),"")</f>
        <v/>
      </c>
      <c r="U25" s="114"/>
      <c r="V25" s="105"/>
      <c r="W25" s="124"/>
      <c r="X25" s="991" t="str">
        <f>IFERROR(V25*VLOOKUP(AF25,【参考】数式用3!$AD$15:$BA$23,MATCH(N25,【参考】数式用3!$AD$2:$BA$2,0)),"")</f>
        <v/>
      </c>
      <c r="Y25" s="992"/>
      <c r="Z25" s="115"/>
      <c r="AA25" s="106"/>
      <c r="AB25" s="426" t="str">
        <f>IFERROR(AA25*VLOOKUP(AG25,【参考】数式用3!$AD$24:$BA$27,MATCH(N25,【参考】数式用3!$AD$2:$BA$2,0)),"")</f>
        <v/>
      </c>
      <c r="AC25" s="117"/>
      <c r="AD25" s="418" t="str">
        <f t="shared" si="0"/>
        <v/>
      </c>
      <c r="AE25" s="419" t="str">
        <f t="shared" si="4"/>
        <v/>
      </c>
      <c r="AF25" s="419" t="str">
        <f t="shared" si="5"/>
        <v/>
      </c>
      <c r="AG25" s="419" t="str">
        <f t="shared" si="6"/>
        <v/>
      </c>
    </row>
    <row r="26" spans="1:33" ht="24.95" customHeight="1">
      <c r="A26" s="421">
        <v>11</v>
      </c>
      <c r="B26" s="912" t="str">
        <f>IF(基本情報入力シート!C63="","",基本情報入力シート!C63)</f>
        <v/>
      </c>
      <c r="C26" s="913"/>
      <c r="D26" s="913"/>
      <c r="E26" s="913"/>
      <c r="F26" s="913"/>
      <c r="G26" s="913"/>
      <c r="H26" s="913"/>
      <c r="I26" s="914"/>
      <c r="J26" s="422" t="str">
        <f>IF(基本情報入力シート!M63="","",基本情報入力シート!M63)</f>
        <v/>
      </c>
      <c r="K26" s="423" t="str">
        <f>IF(基本情報入力シート!R63="","",基本情報入力シート!R63)</f>
        <v/>
      </c>
      <c r="L26" s="423" t="str">
        <f>IF(基本情報入力シート!W63="","",基本情報入力シート!W63)</f>
        <v/>
      </c>
      <c r="M26" s="424" t="str">
        <f>IF(基本情報入力シート!X63="","",基本情報入力シート!X63)</f>
        <v/>
      </c>
      <c r="N26" s="425" t="str">
        <f>IF(基本情報入力シート!Y63="","",基本情報入力シート!Y63)</f>
        <v/>
      </c>
      <c r="O26" s="110"/>
      <c r="P26" s="111"/>
      <c r="Q26" s="112"/>
      <c r="R26" s="113"/>
      <c r="S26" s="104"/>
      <c r="T26" s="417" t="str">
        <f>IFERROR(S26*VLOOKUP(AE26,【参考】数式用3!$AD$3:$BA$14,MATCH(N26,【参考】数式用3!$AD$2:$BA$2,0)),"")</f>
        <v/>
      </c>
      <c r="U26" s="114"/>
      <c r="V26" s="105"/>
      <c r="W26" s="124"/>
      <c r="X26" s="991" t="str">
        <f>IFERROR(V26*VLOOKUP(AF26,【参考】数式用3!$AD$15:$BA$23,MATCH(N26,【参考】数式用3!$AD$2:$BA$2,0)),"")</f>
        <v/>
      </c>
      <c r="Y26" s="992"/>
      <c r="Z26" s="115"/>
      <c r="AA26" s="106"/>
      <c r="AB26" s="426" t="str">
        <f>IFERROR(AA26*VLOOKUP(AG26,【参考】数式用3!$AD$24:$BA$27,MATCH(N26,【参考】数式用3!$AD$2:$BA$2,0)),"")</f>
        <v/>
      </c>
      <c r="AC26" s="117"/>
      <c r="AD26" s="418" t="str">
        <f t="shared" si="0"/>
        <v/>
      </c>
      <c r="AE26" s="419" t="str">
        <f t="shared" si="4"/>
        <v/>
      </c>
      <c r="AF26" s="419" t="str">
        <f t="shared" si="5"/>
        <v/>
      </c>
      <c r="AG26" s="419" t="str">
        <f t="shared" si="6"/>
        <v/>
      </c>
    </row>
    <row r="27" spans="1:33" ht="24.95" customHeight="1">
      <c r="A27" s="421">
        <v>12</v>
      </c>
      <c r="B27" s="912" t="str">
        <f>IF(基本情報入力シート!C64="","",基本情報入力シート!C64)</f>
        <v/>
      </c>
      <c r="C27" s="913"/>
      <c r="D27" s="913"/>
      <c r="E27" s="913"/>
      <c r="F27" s="913"/>
      <c r="G27" s="913"/>
      <c r="H27" s="913"/>
      <c r="I27" s="914"/>
      <c r="J27" s="422" t="str">
        <f>IF(基本情報入力シート!M64="","",基本情報入力シート!M64)</f>
        <v/>
      </c>
      <c r="K27" s="423" t="str">
        <f>IF(基本情報入力シート!R64="","",基本情報入力シート!R64)</f>
        <v/>
      </c>
      <c r="L27" s="423" t="str">
        <f>IF(基本情報入力シート!W64="","",基本情報入力シート!W64)</f>
        <v/>
      </c>
      <c r="M27" s="424" t="str">
        <f>IF(基本情報入力シート!X64="","",基本情報入力シート!X64)</f>
        <v/>
      </c>
      <c r="N27" s="425" t="str">
        <f>IF(基本情報入力シート!Y64="","",基本情報入力シート!Y64)</f>
        <v/>
      </c>
      <c r="O27" s="110"/>
      <c r="P27" s="111"/>
      <c r="Q27" s="112"/>
      <c r="R27" s="113"/>
      <c r="S27" s="104"/>
      <c r="T27" s="417" t="str">
        <f>IFERROR(S27*VLOOKUP(AE27,【参考】数式用3!$AD$3:$BA$14,MATCH(N27,【参考】数式用3!$AD$2:$BA$2,0)),"")</f>
        <v/>
      </c>
      <c r="U27" s="114"/>
      <c r="V27" s="105"/>
      <c r="W27" s="124"/>
      <c r="X27" s="991" t="str">
        <f>IFERROR(V27*VLOOKUP(AF27,【参考】数式用3!$AD$15:$BA$23,MATCH(N27,【参考】数式用3!$AD$2:$BA$2,0)),"")</f>
        <v/>
      </c>
      <c r="Y27" s="992"/>
      <c r="Z27" s="115"/>
      <c r="AA27" s="106"/>
      <c r="AB27" s="426" t="str">
        <f>IFERROR(AA27*VLOOKUP(AG27,【参考】数式用3!$AD$24:$BA$27,MATCH(N27,【参考】数式用3!$AD$2:$BA$2,0)),"")</f>
        <v/>
      </c>
      <c r="AC27" s="117"/>
      <c r="AD27" s="418" t="str">
        <f t="shared" si="0"/>
        <v/>
      </c>
      <c r="AE27" s="419" t="str">
        <f t="shared" si="4"/>
        <v/>
      </c>
      <c r="AF27" s="419" t="str">
        <f t="shared" si="5"/>
        <v/>
      </c>
      <c r="AG27" s="419" t="str">
        <f t="shared" si="6"/>
        <v/>
      </c>
    </row>
    <row r="28" spans="1:33" ht="24.95" customHeight="1">
      <c r="A28" s="421">
        <v>13</v>
      </c>
      <c r="B28" s="912" t="str">
        <f>IF(基本情報入力シート!C65="","",基本情報入力シート!C65)</f>
        <v/>
      </c>
      <c r="C28" s="913"/>
      <c r="D28" s="913"/>
      <c r="E28" s="913"/>
      <c r="F28" s="913"/>
      <c r="G28" s="913"/>
      <c r="H28" s="913"/>
      <c r="I28" s="914"/>
      <c r="J28" s="422" t="str">
        <f>IF(基本情報入力シート!M65="","",基本情報入力シート!M65)</f>
        <v/>
      </c>
      <c r="K28" s="423" t="str">
        <f>IF(基本情報入力シート!R65="","",基本情報入力シート!R65)</f>
        <v/>
      </c>
      <c r="L28" s="423" t="str">
        <f>IF(基本情報入力シート!W65="","",基本情報入力シート!W65)</f>
        <v/>
      </c>
      <c r="M28" s="424" t="str">
        <f>IF(基本情報入力シート!X65="","",基本情報入力シート!X65)</f>
        <v/>
      </c>
      <c r="N28" s="425" t="str">
        <f>IF(基本情報入力シート!Y65="","",基本情報入力シート!Y65)</f>
        <v/>
      </c>
      <c r="O28" s="110"/>
      <c r="P28" s="111"/>
      <c r="Q28" s="112"/>
      <c r="R28" s="113"/>
      <c r="S28" s="104"/>
      <c r="T28" s="417" t="str">
        <f>IFERROR(S28*VLOOKUP(AE28,【参考】数式用3!$AD$3:$BA$14,MATCH(N28,【参考】数式用3!$AD$2:$BA$2,0)),"")</f>
        <v/>
      </c>
      <c r="U28" s="114"/>
      <c r="V28" s="105"/>
      <c r="W28" s="124"/>
      <c r="X28" s="991" t="str">
        <f>IFERROR(V28*VLOOKUP(AF28,【参考】数式用3!$AD$15:$BA$23,MATCH(N28,【参考】数式用3!$AD$2:$BA$2,0)),"")</f>
        <v/>
      </c>
      <c r="Y28" s="992"/>
      <c r="Z28" s="115"/>
      <c r="AA28" s="106"/>
      <c r="AB28" s="426" t="str">
        <f>IFERROR(AA28*VLOOKUP(AG28,【参考】数式用3!$AD$24:$BA$27,MATCH(N28,【参考】数式用3!$AD$2:$BA$2,0)),"")</f>
        <v/>
      </c>
      <c r="AC28" s="117"/>
      <c r="AD28" s="418" t="str">
        <f t="shared" si="0"/>
        <v/>
      </c>
      <c r="AE28" s="419" t="str">
        <f t="shared" si="4"/>
        <v/>
      </c>
      <c r="AF28" s="419" t="str">
        <f t="shared" si="5"/>
        <v/>
      </c>
      <c r="AG28" s="419" t="str">
        <f t="shared" si="6"/>
        <v/>
      </c>
    </row>
    <row r="29" spans="1:33" ht="24.95" customHeight="1">
      <c r="A29" s="421">
        <v>14</v>
      </c>
      <c r="B29" s="912" t="str">
        <f>IF(基本情報入力シート!C66="","",基本情報入力シート!C66)</f>
        <v/>
      </c>
      <c r="C29" s="913"/>
      <c r="D29" s="913"/>
      <c r="E29" s="913"/>
      <c r="F29" s="913"/>
      <c r="G29" s="913"/>
      <c r="H29" s="913"/>
      <c r="I29" s="914"/>
      <c r="J29" s="422" t="str">
        <f>IF(基本情報入力シート!M66="","",基本情報入力シート!M66)</f>
        <v/>
      </c>
      <c r="K29" s="423" t="str">
        <f>IF(基本情報入力シート!R66="","",基本情報入力シート!R66)</f>
        <v/>
      </c>
      <c r="L29" s="423" t="str">
        <f>IF(基本情報入力シート!W66="","",基本情報入力シート!W66)</f>
        <v/>
      </c>
      <c r="M29" s="424" t="str">
        <f>IF(基本情報入力シート!X66="","",基本情報入力シート!X66)</f>
        <v/>
      </c>
      <c r="N29" s="425" t="str">
        <f>IF(基本情報入力シート!Y66="","",基本情報入力シート!Y66)</f>
        <v/>
      </c>
      <c r="O29" s="110"/>
      <c r="P29" s="111"/>
      <c r="Q29" s="112"/>
      <c r="R29" s="113"/>
      <c r="S29" s="104"/>
      <c r="T29" s="417" t="str">
        <f>IFERROR(S29*VLOOKUP(AE29,【参考】数式用3!$AD$3:$BA$14,MATCH(N29,【参考】数式用3!$AD$2:$BA$2,0)),"")</f>
        <v/>
      </c>
      <c r="U29" s="114"/>
      <c r="V29" s="105"/>
      <c r="W29" s="124"/>
      <c r="X29" s="991" t="str">
        <f>IFERROR(V29*VLOOKUP(AF29,【参考】数式用3!$AD$15:$BA$23,MATCH(N29,【参考】数式用3!$AD$2:$BA$2,0)),"")</f>
        <v/>
      </c>
      <c r="Y29" s="992"/>
      <c r="Z29" s="115"/>
      <c r="AA29" s="106"/>
      <c r="AB29" s="426" t="str">
        <f>IFERROR(AA29*VLOOKUP(AG29,【参考】数式用3!$AD$24:$BA$27,MATCH(N29,【参考】数式用3!$AD$2:$BA$2,0)),"")</f>
        <v/>
      </c>
      <c r="AC29" s="117"/>
      <c r="AD29" s="418" t="str">
        <f t="shared" si="0"/>
        <v/>
      </c>
      <c r="AE29" s="419" t="str">
        <f t="shared" si="4"/>
        <v/>
      </c>
      <c r="AF29" s="419" t="str">
        <f t="shared" si="5"/>
        <v/>
      </c>
      <c r="AG29" s="419" t="str">
        <f t="shared" si="6"/>
        <v/>
      </c>
    </row>
    <row r="30" spans="1:33" ht="24.95" customHeight="1">
      <c r="A30" s="421">
        <v>15</v>
      </c>
      <c r="B30" s="912" t="str">
        <f>IF(基本情報入力シート!C67="","",基本情報入力シート!C67)</f>
        <v/>
      </c>
      <c r="C30" s="913"/>
      <c r="D30" s="913"/>
      <c r="E30" s="913"/>
      <c r="F30" s="913"/>
      <c r="G30" s="913"/>
      <c r="H30" s="913"/>
      <c r="I30" s="914"/>
      <c r="J30" s="422" t="str">
        <f>IF(基本情報入力シート!M67="","",基本情報入力シート!M67)</f>
        <v/>
      </c>
      <c r="K30" s="423" t="str">
        <f>IF(基本情報入力シート!R67="","",基本情報入力シート!R67)</f>
        <v/>
      </c>
      <c r="L30" s="423" t="str">
        <f>IF(基本情報入力シート!W67="","",基本情報入力シート!W67)</f>
        <v/>
      </c>
      <c r="M30" s="424" t="str">
        <f>IF(基本情報入力シート!X67="","",基本情報入力シート!X67)</f>
        <v/>
      </c>
      <c r="N30" s="425" t="str">
        <f>IF(基本情報入力シート!Y67="","",基本情報入力シート!Y67)</f>
        <v/>
      </c>
      <c r="O30" s="110"/>
      <c r="P30" s="111"/>
      <c r="Q30" s="112"/>
      <c r="R30" s="113"/>
      <c r="S30" s="104"/>
      <c r="T30" s="417" t="str">
        <f>IFERROR(S30*VLOOKUP(AE30,【参考】数式用3!$AD$3:$BA$14,MATCH(N30,【参考】数式用3!$AD$2:$BA$2,0)),"")</f>
        <v/>
      </c>
      <c r="U30" s="114"/>
      <c r="V30" s="105"/>
      <c r="W30" s="124"/>
      <c r="X30" s="991" t="str">
        <f>IFERROR(V30*VLOOKUP(AF30,【参考】数式用3!$AD$15:$BA$23,MATCH(N30,【参考】数式用3!$AD$2:$BA$2,0)),"")</f>
        <v/>
      </c>
      <c r="Y30" s="992"/>
      <c r="Z30" s="115"/>
      <c r="AA30" s="106"/>
      <c r="AB30" s="426" t="str">
        <f>IFERROR(AA30*VLOOKUP(AG30,【参考】数式用3!$AD$24:$BA$27,MATCH(N30,【参考】数式用3!$AD$2:$BA$2,0)),"")</f>
        <v/>
      </c>
      <c r="AC30" s="117"/>
      <c r="AD30" s="418" t="str">
        <f t="shared" si="0"/>
        <v/>
      </c>
      <c r="AE30" s="419" t="str">
        <f t="shared" si="4"/>
        <v/>
      </c>
      <c r="AF30" s="419" t="str">
        <f t="shared" si="5"/>
        <v/>
      </c>
      <c r="AG30" s="419" t="str">
        <f t="shared" si="6"/>
        <v/>
      </c>
    </row>
    <row r="31" spans="1:33" ht="24.95" customHeight="1">
      <c r="A31" s="421">
        <v>16</v>
      </c>
      <c r="B31" s="912" t="str">
        <f>IF(基本情報入力シート!C68="","",基本情報入力シート!C68)</f>
        <v/>
      </c>
      <c r="C31" s="913"/>
      <c r="D31" s="913"/>
      <c r="E31" s="913"/>
      <c r="F31" s="913"/>
      <c r="G31" s="913"/>
      <c r="H31" s="913"/>
      <c r="I31" s="914"/>
      <c r="J31" s="422" t="str">
        <f>IF(基本情報入力シート!M68="","",基本情報入力シート!M68)</f>
        <v/>
      </c>
      <c r="K31" s="423" t="str">
        <f>IF(基本情報入力シート!R68="","",基本情報入力シート!R68)</f>
        <v/>
      </c>
      <c r="L31" s="423" t="str">
        <f>IF(基本情報入力シート!W68="","",基本情報入力シート!W68)</f>
        <v/>
      </c>
      <c r="M31" s="424" t="str">
        <f>IF(基本情報入力シート!X68="","",基本情報入力シート!X68)</f>
        <v/>
      </c>
      <c r="N31" s="425" t="str">
        <f>IF(基本情報入力シート!Y68="","",基本情報入力シート!Y68)</f>
        <v/>
      </c>
      <c r="O31" s="110"/>
      <c r="P31" s="111"/>
      <c r="Q31" s="112"/>
      <c r="R31" s="113"/>
      <c r="S31" s="104"/>
      <c r="T31" s="417" t="str">
        <f>IFERROR(S31*VLOOKUP(AE31,【参考】数式用3!$AD$3:$BA$14,MATCH(N31,【参考】数式用3!$AD$2:$BA$2,0)),"")</f>
        <v/>
      </c>
      <c r="U31" s="114"/>
      <c r="V31" s="105"/>
      <c r="W31" s="124"/>
      <c r="X31" s="991" t="str">
        <f>IFERROR(V31*VLOOKUP(AF31,【参考】数式用3!$AD$15:$BA$23,MATCH(N31,【参考】数式用3!$AD$2:$BA$2,0)),"")</f>
        <v/>
      </c>
      <c r="Y31" s="992"/>
      <c r="Z31" s="115"/>
      <c r="AA31" s="106"/>
      <c r="AB31" s="426" t="str">
        <f>IFERROR(AA31*VLOOKUP(AG31,【参考】数式用3!$AD$24:$BA$27,MATCH(N31,【参考】数式用3!$AD$2:$BA$2,0)),"")</f>
        <v/>
      </c>
      <c r="AC31" s="117"/>
      <c r="AD31" s="418" t="str">
        <f t="shared" si="0"/>
        <v/>
      </c>
      <c r="AE31" s="419" t="str">
        <f t="shared" si="4"/>
        <v/>
      </c>
      <c r="AF31" s="419" t="str">
        <f t="shared" si="5"/>
        <v/>
      </c>
      <c r="AG31" s="419" t="str">
        <f t="shared" si="6"/>
        <v/>
      </c>
    </row>
    <row r="32" spans="1:33" ht="24.95" customHeight="1">
      <c r="A32" s="421">
        <v>17</v>
      </c>
      <c r="B32" s="912" t="str">
        <f>IF(基本情報入力シート!C69="","",基本情報入力シート!C69)</f>
        <v/>
      </c>
      <c r="C32" s="913"/>
      <c r="D32" s="913"/>
      <c r="E32" s="913"/>
      <c r="F32" s="913"/>
      <c r="G32" s="913"/>
      <c r="H32" s="913"/>
      <c r="I32" s="914"/>
      <c r="J32" s="423" t="str">
        <f>IF(基本情報入力シート!M69="","",基本情報入力シート!M69)</f>
        <v/>
      </c>
      <c r="K32" s="423" t="str">
        <f>IF(基本情報入力シート!R69="","",基本情報入力シート!R69)</f>
        <v/>
      </c>
      <c r="L32" s="423" t="str">
        <f>IF(基本情報入力シート!W69="","",基本情報入力シート!W69)</f>
        <v/>
      </c>
      <c r="M32" s="438" t="str">
        <f>IF(基本情報入力シート!X69="","",基本情報入力シート!X69)</f>
        <v/>
      </c>
      <c r="N32" s="445" t="str">
        <f>IF(基本情報入力シート!Y69="","",基本情報入力シート!Y69)</f>
        <v/>
      </c>
      <c r="O32" s="110"/>
      <c r="P32" s="111"/>
      <c r="Q32" s="112"/>
      <c r="R32" s="110"/>
      <c r="S32" s="440"/>
      <c r="T32" s="417" t="str">
        <f>IFERROR(S32*VLOOKUP(AE32,【参考】数式用3!$AD$3:$BA$14,MATCH(N32,【参考】数式用3!$AD$2:$BA$2,0)),"")</f>
        <v/>
      </c>
      <c r="U32" s="442"/>
      <c r="V32" s="124"/>
      <c r="W32" s="124"/>
      <c r="X32" s="991" t="str">
        <f>IFERROR(V32*VLOOKUP(AF32,【参考】数式用3!$AD$15:$BA$23,MATCH(N32,【参考】数式用3!$AD$2:$BA$2,0)),"")</f>
        <v/>
      </c>
      <c r="Y32" s="992"/>
      <c r="Z32" s="448"/>
      <c r="AA32" s="444"/>
      <c r="AB32" s="426" t="str">
        <f>IFERROR(AA32*VLOOKUP(AG32,【参考】数式用3!$AD$24:$BA$27,MATCH(N32,【参考】数式用3!$AD$2:$BA$2,0)),"")</f>
        <v/>
      </c>
      <c r="AC32" s="117"/>
      <c r="AD32" s="418" t="str">
        <f t="shared" si="0"/>
        <v/>
      </c>
      <c r="AE32" s="419" t="str">
        <f t="shared" si="4"/>
        <v/>
      </c>
      <c r="AF32" s="419" t="str">
        <f t="shared" si="5"/>
        <v/>
      </c>
      <c r="AG32" s="419" t="str">
        <f t="shared" si="6"/>
        <v/>
      </c>
    </row>
    <row r="33" spans="1:33" ht="24.95" customHeight="1">
      <c r="A33" s="421">
        <v>18</v>
      </c>
      <c r="B33" s="912" t="str">
        <f>IF(基本情報入力シート!C70="","",基本情報入力シート!C70)</f>
        <v/>
      </c>
      <c r="C33" s="913"/>
      <c r="D33" s="913"/>
      <c r="E33" s="913"/>
      <c r="F33" s="913"/>
      <c r="G33" s="913"/>
      <c r="H33" s="913"/>
      <c r="I33" s="914"/>
      <c r="J33" s="422" t="str">
        <f>IF(基本情報入力シート!M70="","",基本情報入力シート!M70)</f>
        <v/>
      </c>
      <c r="K33" s="423" t="str">
        <f>IF(基本情報入力シート!R70="","",基本情報入力シート!R70)</f>
        <v/>
      </c>
      <c r="L33" s="423" t="str">
        <f>IF(基本情報入力シート!W70="","",基本情報入力シート!W70)</f>
        <v/>
      </c>
      <c r="M33" s="424" t="str">
        <f>IF(基本情報入力シート!X70="","",基本情報入力シート!X70)</f>
        <v/>
      </c>
      <c r="N33" s="425" t="str">
        <f>IF(基本情報入力シート!Y70="","",基本情報入力シート!Y70)</f>
        <v/>
      </c>
      <c r="O33" s="110"/>
      <c r="P33" s="111"/>
      <c r="Q33" s="112"/>
      <c r="R33" s="113"/>
      <c r="S33" s="104"/>
      <c r="T33" s="417" t="str">
        <f>IFERROR(S33*VLOOKUP(AE33,【参考】数式用3!$AD$3:$BA$14,MATCH(N33,【参考】数式用3!$AD$2:$BA$2,0)),"")</f>
        <v/>
      </c>
      <c r="U33" s="114"/>
      <c r="V33" s="105"/>
      <c r="W33" s="124"/>
      <c r="X33" s="991" t="str">
        <f>IFERROR(V33*VLOOKUP(AF33,【参考】数式用3!$AD$15:$BA$23,MATCH(N33,【参考】数式用3!$AD$2:$BA$2,0)),"")</f>
        <v/>
      </c>
      <c r="Y33" s="992"/>
      <c r="Z33" s="115"/>
      <c r="AA33" s="106"/>
      <c r="AB33" s="426" t="str">
        <f>IFERROR(AA33*VLOOKUP(AG33,【参考】数式用3!$AD$24:$BA$27,MATCH(N33,【参考】数式用3!$AD$2:$BA$2,0)),"")</f>
        <v/>
      </c>
      <c r="AC33" s="117"/>
      <c r="AD33" s="418" t="str">
        <f t="shared" si="0"/>
        <v/>
      </c>
      <c r="AE33" s="419" t="str">
        <f t="shared" si="4"/>
        <v/>
      </c>
      <c r="AF33" s="419" t="str">
        <f t="shared" si="5"/>
        <v/>
      </c>
      <c r="AG33" s="419" t="str">
        <f t="shared" si="6"/>
        <v/>
      </c>
    </row>
    <row r="34" spans="1:33" ht="24.95" customHeight="1">
      <c r="A34" s="421">
        <v>19</v>
      </c>
      <c r="B34" s="912" t="str">
        <f>IF(基本情報入力シート!C71="","",基本情報入力シート!C71)</f>
        <v/>
      </c>
      <c r="C34" s="913"/>
      <c r="D34" s="913"/>
      <c r="E34" s="913"/>
      <c r="F34" s="913"/>
      <c r="G34" s="913"/>
      <c r="H34" s="913"/>
      <c r="I34" s="914"/>
      <c r="J34" s="422" t="str">
        <f>IF(基本情報入力シート!M71="","",基本情報入力シート!M71)</f>
        <v/>
      </c>
      <c r="K34" s="423" t="str">
        <f>IF(基本情報入力シート!R71="","",基本情報入力シート!R71)</f>
        <v/>
      </c>
      <c r="L34" s="423" t="str">
        <f>IF(基本情報入力シート!W71="","",基本情報入力シート!W71)</f>
        <v/>
      </c>
      <c r="M34" s="424" t="str">
        <f>IF(基本情報入力シート!X71="","",基本情報入力シート!X71)</f>
        <v/>
      </c>
      <c r="N34" s="425" t="str">
        <f>IF(基本情報入力シート!Y71="","",基本情報入力シート!Y71)</f>
        <v/>
      </c>
      <c r="O34" s="110"/>
      <c r="P34" s="111"/>
      <c r="Q34" s="112"/>
      <c r="R34" s="113"/>
      <c r="S34" s="104"/>
      <c r="T34" s="417" t="str">
        <f>IFERROR(S34*VLOOKUP(AE34,【参考】数式用3!$AD$3:$BA$14,MATCH(N34,【参考】数式用3!$AD$2:$BA$2,0)),"")</f>
        <v/>
      </c>
      <c r="U34" s="114"/>
      <c r="V34" s="105"/>
      <c r="W34" s="124"/>
      <c r="X34" s="991" t="str">
        <f>IFERROR(V34*VLOOKUP(AF34,【参考】数式用3!$AD$15:$BA$23,MATCH(N34,【参考】数式用3!$AD$2:$BA$2,0)),"")</f>
        <v/>
      </c>
      <c r="Y34" s="992"/>
      <c r="Z34" s="115"/>
      <c r="AA34" s="106"/>
      <c r="AB34" s="426" t="str">
        <f>IFERROR(AA34*VLOOKUP(AG34,【参考】数式用3!$AD$24:$BA$27,MATCH(N34,【参考】数式用3!$AD$2:$BA$2,0)),"")</f>
        <v/>
      </c>
      <c r="AC34" s="117"/>
      <c r="AD34" s="418" t="str">
        <f t="shared" si="0"/>
        <v/>
      </c>
      <c r="AE34" s="419" t="str">
        <f t="shared" si="4"/>
        <v/>
      </c>
      <c r="AF34" s="419" t="str">
        <f t="shared" si="5"/>
        <v/>
      </c>
      <c r="AG34" s="419" t="str">
        <f t="shared" si="6"/>
        <v/>
      </c>
    </row>
    <row r="35" spans="1:33" ht="24.95" customHeight="1">
      <c r="A35" s="421">
        <v>20</v>
      </c>
      <c r="B35" s="912" t="str">
        <f>IF(基本情報入力シート!C72="","",基本情報入力シート!C72)</f>
        <v/>
      </c>
      <c r="C35" s="913"/>
      <c r="D35" s="913"/>
      <c r="E35" s="913"/>
      <c r="F35" s="913"/>
      <c r="G35" s="913"/>
      <c r="H35" s="913"/>
      <c r="I35" s="914"/>
      <c r="J35" s="422" t="str">
        <f>IF(基本情報入力シート!M72="","",基本情報入力シート!M72)</f>
        <v/>
      </c>
      <c r="K35" s="423" t="str">
        <f>IF(基本情報入力シート!R72="","",基本情報入力シート!R72)</f>
        <v/>
      </c>
      <c r="L35" s="423" t="str">
        <f>IF(基本情報入力シート!W72="","",基本情報入力シート!W72)</f>
        <v/>
      </c>
      <c r="M35" s="424" t="str">
        <f>IF(基本情報入力シート!X72="","",基本情報入力シート!X72)</f>
        <v/>
      </c>
      <c r="N35" s="425" t="str">
        <f>IF(基本情報入力シート!Y72="","",基本情報入力シート!Y72)</f>
        <v/>
      </c>
      <c r="O35" s="110"/>
      <c r="P35" s="111"/>
      <c r="Q35" s="112"/>
      <c r="R35" s="113"/>
      <c r="S35" s="104"/>
      <c r="T35" s="417" t="str">
        <f>IFERROR(S35*VLOOKUP(AE35,【参考】数式用3!$AD$3:$BA$14,MATCH(N35,【参考】数式用3!$AD$2:$BA$2,0)),"")</f>
        <v/>
      </c>
      <c r="U35" s="114"/>
      <c r="V35" s="105"/>
      <c r="W35" s="124"/>
      <c r="X35" s="991" t="str">
        <f>IFERROR(V35*VLOOKUP(AF35,【参考】数式用3!$AD$15:$BA$23,MATCH(N35,【参考】数式用3!$AD$2:$BA$2,0)),"")</f>
        <v/>
      </c>
      <c r="Y35" s="992"/>
      <c r="Z35" s="115"/>
      <c r="AA35" s="106"/>
      <c r="AB35" s="426" t="str">
        <f>IFERROR(AA35*VLOOKUP(AG35,【参考】数式用3!$AD$24:$BA$27,MATCH(N35,【参考】数式用3!$AD$2:$BA$2,0)),"")</f>
        <v/>
      </c>
      <c r="AC35" s="117"/>
      <c r="AD35" s="418" t="str">
        <f t="shared" si="0"/>
        <v/>
      </c>
      <c r="AE35" s="419" t="str">
        <f t="shared" si="4"/>
        <v/>
      </c>
      <c r="AF35" s="419" t="str">
        <f t="shared" si="5"/>
        <v/>
      </c>
      <c r="AG35" s="419" t="str">
        <f t="shared" si="6"/>
        <v/>
      </c>
    </row>
    <row r="36" spans="1:33" ht="24.95" customHeight="1">
      <c r="A36" s="421">
        <v>21</v>
      </c>
      <c r="B36" s="912" t="str">
        <f>IF(基本情報入力シート!C73="","",基本情報入力シート!C73)</f>
        <v/>
      </c>
      <c r="C36" s="913"/>
      <c r="D36" s="913"/>
      <c r="E36" s="913"/>
      <c r="F36" s="913"/>
      <c r="G36" s="913"/>
      <c r="H36" s="913"/>
      <c r="I36" s="914"/>
      <c r="J36" s="422" t="str">
        <f>IF(基本情報入力シート!M73="","",基本情報入力シート!M73)</f>
        <v/>
      </c>
      <c r="K36" s="423" t="str">
        <f>IF(基本情報入力シート!R73="","",基本情報入力シート!R73)</f>
        <v/>
      </c>
      <c r="L36" s="423" t="str">
        <f>IF(基本情報入力シート!W73="","",基本情報入力シート!W73)</f>
        <v/>
      </c>
      <c r="M36" s="424" t="str">
        <f>IF(基本情報入力シート!X73="","",基本情報入力シート!X73)</f>
        <v/>
      </c>
      <c r="N36" s="425" t="str">
        <f>IF(基本情報入力シート!Y73="","",基本情報入力シート!Y73)</f>
        <v/>
      </c>
      <c r="O36" s="110"/>
      <c r="P36" s="111"/>
      <c r="Q36" s="112"/>
      <c r="R36" s="113"/>
      <c r="S36" s="104"/>
      <c r="T36" s="417" t="str">
        <f>IFERROR(S36*VLOOKUP(AE36,【参考】数式用3!$AD$3:$BA$14,MATCH(N36,【参考】数式用3!$AD$2:$BA$2,0)),"")</f>
        <v/>
      </c>
      <c r="U36" s="114"/>
      <c r="V36" s="105"/>
      <c r="W36" s="124"/>
      <c r="X36" s="991" t="str">
        <f>IFERROR(V36*VLOOKUP(AF36,【参考】数式用3!$AD$15:$BA$23,MATCH(N36,【参考】数式用3!$AD$2:$BA$2,0)),"")</f>
        <v/>
      </c>
      <c r="Y36" s="992"/>
      <c r="Z36" s="115"/>
      <c r="AA36" s="106"/>
      <c r="AB36" s="426" t="str">
        <f>IFERROR(AA36*VLOOKUP(AG36,【参考】数式用3!$AD$24:$BA$27,MATCH(N36,【参考】数式用3!$AD$2:$BA$2,0)),"")</f>
        <v/>
      </c>
      <c r="AC36" s="117"/>
      <c r="AD36" s="418" t="str">
        <f t="shared" si="0"/>
        <v/>
      </c>
      <c r="AE36" s="419" t="str">
        <f t="shared" si="4"/>
        <v/>
      </c>
      <c r="AF36" s="419" t="str">
        <f t="shared" si="5"/>
        <v/>
      </c>
      <c r="AG36" s="419" t="str">
        <f t="shared" si="6"/>
        <v/>
      </c>
    </row>
    <row r="37" spans="1:33" ht="24.95" customHeight="1">
      <c r="A37" s="421">
        <v>22</v>
      </c>
      <c r="B37" s="912" t="str">
        <f>IF(基本情報入力シート!C74="","",基本情報入力シート!C74)</f>
        <v/>
      </c>
      <c r="C37" s="913"/>
      <c r="D37" s="913"/>
      <c r="E37" s="913"/>
      <c r="F37" s="913"/>
      <c r="G37" s="913"/>
      <c r="H37" s="913"/>
      <c r="I37" s="914"/>
      <c r="J37" s="422" t="str">
        <f>IF(基本情報入力シート!M74="","",基本情報入力シート!M74)</f>
        <v/>
      </c>
      <c r="K37" s="423" t="str">
        <f>IF(基本情報入力シート!R74="","",基本情報入力シート!R74)</f>
        <v/>
      </c>
      <c r="L37" s="423" t="str">
        <f>IF(基本情報入力シート!W74="","",基本情報入力シート!W74)</f>
        <v/>
      </c>
      <c r="M37" s="424" t="str">
        <f>IF(基本情報入力シート!X74="","",基本情報入力シート!X74)</f>
        <v/>
      </c>
      <c r="N37" s="425" t="str">
        <f>IF(基本情報入力シート!Y74="","",基本情報入力シート!Y74)</f>
        <v/>
      </c>
      <c r="O37" s="110"/>
      <c r="P37" s="111"/>
      <c r="Q37" s="112"/>
      <c r="R37" s="113"/>
      <c r="S37" s="104"/>
      <c r="T37" s="417" t="str">
        <f>IFERROR(S37*VLOOKUP(AE37,【参考】数式用3!$AD$3:$BA$14,MATCH(N37,【参考】数式用3!$AD$2:$BA$2,0)),"")</f>
        <v/>
      </c>
      <c r="U37" s="114"/>
      <c r="V37" s="105"/>
      <c r="W37" s="124"/>
      <c r="X37" s="991" t="str">
        <f>IFERROR(V37*VLOOKUP(AF37,【参考】数式用3!$AD$15:$BA$23,MATCH(N37,【参考】数式用3!$AD$2:$BA$2,0)),"")</f>
        <v/>
      </c>
      <c r="Y37" s="992"/>
      <c r="Z37" s="115"/>
      <c r="AA37" s="106"/>
      <c r="AB37" s="426" t="str">
        <f>IFERROR(AA37*VLOOKUP(AG37,【参考】数式用3!$AD$24:$BA$27,MATCH(N37,【参考】数式用3!$AD$2:$BA$2,0)),"")</f>
        <v/>
      </c>
      <c r="AC37" s="117"/>
      <c r="AD37" s="418" t="str">
        <f t="shared" si="0"/>
        <v/>
      </c>
      <c r="AE37" s="419" t="str">
        <f t="shared" si="4"/>
        <v/>
      </c>
      <c r="AF37" s="419" t="str">
        <f t="shared" si="5"/>
        <v/>
      </c>
      <c r="AG37" s="419" t="str">
        <f t="shared" si="6"/>
        <v/>
      </c>
    </row>
    <row r="38" spans="1:33" ht="24.95" customHeight="1">
      <c r="A38" s="421">
        <v>23</v>
      </c>
      <c r="B38" s="912" t="str">
        <f>IF(基本情報入力シート!C75="","",基本情報入力シート!C75)</f>
        <v/>
      </c>
      <c r="C38" s="913"/>
      <c r="D38" s="913"/>
      <c r="E38" s="913"/>
      <c r="F38" s="913"/>
      <c r="G38" s="913"/>
      <c r="H38" s="913"/>
      <c r="I38" s="914"/>
      <c r="J38" s="422" t="str">
        <f>IF(基本情報入力シート!M75="","",基本情報入力シート!M75)</f>
        <v/>
      </c>
      <c r="K38" s="423" t="str">
        <f>IF(基本情報入力シート!R75="","",基本情報入力シート!R75)</f>
        <v/>
      </c>
      <c r="L38" s="423" t="str">
        <f>IF(基本情報入力シート!W75="","",基本情報入力シート!W75)</f>
        <v/>
      </c>
      <c r="M38" s="424" t="str">
        <f>IF(基本情報入力シート!X75="","",基本情報入力シート!X75)</f>
        <v/>
      </c>
      <c r="N38" s="425" t="str">
        <f>IF(基本情報入力シート!Y75="","",基本情報入力シート!Y75)</f>
        <v/>
      </c>
      <c r="O38" s="110"/>
      <c r="P38" s="111"/>
      <c r="Q38" s="112"/>
      <c r="R38" s="113"/>
      <c r="S38" s="104"/>
      <c r="T38" s="417" t="str">
        <f>IFERROR(S38*VLOOKUP(AE38,【参考】数式用3!$AD$3:$BA$14,MATCH(N38,【参考】数式用3!$AD$2:$BA$2,0)),"")</f>
        <v/>
      </c>
      <c r="U38" s="114"/>
      <c r="V38" s="105"/>
      <c r="W38" s="124"/>
      <c r="X38" s="991" t="str">
        <f>IFERROR(V38*VLOOKUP(AF38,【参考】数式用3!$AD$15:$BA$23,MATCH(N38,【参考】数式用3!$AD$2:$BA$2,0)),"")</f>
        <v/>
      </c>
      <c r="Y38" s="992"/>
      <c r="Z38" s="115"/>
      <c r="AA38" s="106"/>
      <c r="AB38" s="426" t="str">
        <f>IFERROR(AA38*VLOOKUP(AG38,【参考】数式用3!$AD$24:$BA$27,MATCH(N38,【参考】数式用3!$AD$2:$BA$2,0)),"")</f>
        <v/>
      </c>
      <c r="AC38" s="117"/>
      <c r="AD38" s="418" t="str">
        <f t="shared" si="0"/>
        <v/>
      </c>
      <c r="AE38" s="419" t="str">
        <f t="shared" si="4"/>
        <v/>
      </c>
      <c r="AF38" s="419" t="str">
        <f t="shared" si="5"/>
        <v/>
      </c>
      <c r="AG38" s="419" t="str">
        <f t="shared" si="6"/>
        <v/>
      </c>
    </row>
    <row r="39" spans="1:33" ht="24.95" customHeight="1">
      <c r="A39" s="421">
        <v>24</v>
      </c>
      <c r="B39" s="912" t="str">
        <f>IF(基本情報入力シート!C76="","",基本情報入力シート!C76)</f>
        <v/>
      </c>
      <c r="C39" s="913"/>
      <c r="D39" s="913"/>
      <c r="E39" s="913"/>
      <c r="F39" s="913"/>
      <c r="G39" s="913"/>
      <c r="H39" s="913"/>
      <c r="I39" s="914"/>
      <c r="J39" s="422" t="str">
        <f>IF(基本情報入力シート!M76="","",基本情報入力シート!M76)</f>
        <v/>
      </c>
      <c r="K39" s="423" t="str">
        <f>IF(基本情報入力シート!R76="","",基本情報入力シート!R76)</f>
        <v/>
      </c>
      <c r="L39" s="423" t="str">
        <f>IF(基本情報入力シート!W76="","",基本情報入力シート!W76)</f>
        <v/>
      </c>
      <c r="M39" s="424" t="str">
        <f>IF(基本情報入力シート!X76="","",基本情報入力シート!X76)</f>
        <v/>
      </c>
      <c r="N39" s="425" t="str">
        <f>IF(基本情報入力シート!Y76="","",基本情報入力シート!Y76)</f>
        <v/>
      </c>
      <c r="O39" s="110"/>
      <c r="P39" s="111"/>
      <c r="Q39" s="112"/>
      <c r="R39" s="113"/>
      <c r="S39" s="104"/>
      <c r="T39" s="417" t="str">
        <f>IFERROR(S39*VLOOKUP(AE39,【参考】数式用3!$AD$3:$BA$14,MATCH(N39,【参考】数式用3!$AD$2:$BA$2,0)),"")</f>
        <v/>
      </c>
      <c r="U39" s="114"/>
      <c r="V39" s="105"/>
      <c r="W39" s="124"/>
      <c r="X39" s="991" t="str">
        <f>IFERROR(V39*VLOOKUP(AF39,【参考】数式用3!$AD$15:$BA$23,MATCH(N39,【参考】数式用3!$AD$2:$BA$2,0)),"")</f>
        <v/>
      </c>
      <c r="Y39" s="992"/>
      <c r="Z39" s="115"/>
      <c r="AA39" s="106"/>
      <c r="AB39" s="426" t="str">
        <f>IFERROR(AA39*VLOOKUP(AG39,【参考】数式用3!$AD$24:$BA$27,MATCH(N39,【参考】数式用3!$AD$2:$BA$2,0)),"")</f>
        <v/>
      </c>
      <c r="AC39" s="117"/>
      <c r="AD39" s="418" t="str">
        <f t="shared" si="0"/>
        <v/>
      </c>
      <c r="AE39" s="419" t="str">
        <f t="shared" si="4"/>
        <v/>
      </c>
      <c r="AF39" s="419" t="str">
        <f t="shared" si="5"/>
        <v/>
      </c>
      <c r="AG39" s="419" t="str">
        <f t="shared" si="6"/>
        <v/>
      </c>
    </row>
    <row r="40" spans="1:33" ht="24.95" customHeight="1">
      <c r="A40" s="421">
        <v>25</v>
      </c>
      <c r="B40" s="912" t="str">
        <f>IF(基本情報入力シート!C77="","",基本情報入力シート!C77)</f>
        <v/>
      </c>
      <c r="C40" s="913"/>
      <c r="D40" s="913"/>
      <c r="E40" s="913"/>
      <c r="F40" s="913"/>
      <c r="G40" s="913"/>
      <c r="H40" s="913"/>
      <c r="I40" s="914"/>
      <c r="J40" s="422" t="str">
        <f>IF(基本情報入力シート!M77="","",基本情報入力シート!M77)</f>
        <v/>
      </c>
      <c r="K40" s="423" t="str">
        <f>IF(基本情報入力シート!R77="","",基本情報入力シート!R77)</f>
        <v/>
      </c>
      <c r="L40" s="423" t="str">
        <f>IF(基本情報入力シート!W77="","",基本情報入力シート!W77)</f>
        <v/>
      </c>
      <c r="M40" s="424" t="str">
        <f>IF(基本情報入力シート!X77="","",基本情報入力シート!X77)</f>
        <v/>
      </c>
      <c r="N40" s="425" t="str">
        <f>IF(基本情報入力シート!Y77="","",基本情報入力シート!Y77)</f>
        <v/>
      </c>
      <c r="O40" s="110"/>
      <c r="P40" s="111"/>
      <c r="Q40" s="112"/>
      <c r="R40" s="113"/>
      <c r="S40" s="104"/>
      <c r="T40" s="417" t="str">
        <f>IFERROR(S40*VLOOKUP(AE40,【参考】数式用3!$AD$3:$BA$14,MATCH(N40,【参考】数式用3!$AD$2:$BA$2,0)),"")</f>
        <v/>
      </c>
      <c r="U40" s="114"/>
      <c r="V40" s="105"/>
      <c r="W40" s="124"/>
      <c r="X40" s="991" t="str">
        <f>IFERROR(V40*VLOOKUP(AF40,【参考】数式用3!$AD$15:$BA$23,MATCH(N40,【参考】数式用3!$AD$2:$BA$2,0)),"")</f>
        <v/>
      </c>
      <c r="Y40" s="992"/>
      <c r="Z40" s="115"/>
      <c r="AA40" s="106"/>
      <c r="AB40" s="426" t="str">
        <f>IFERROR(AA40*VLOOKUP(AG40,【参考】数式用3!$AD$24:$BA$27,MATCH(N40,【参考】数式用3!$AD$2:$BA$2,0)),"")</f>
        <v/>
      </c>
      <c r="AC40" s="117"/>
      <c r="AD40" s="418" t="str">
        <f t="shared" si="0"/>
        <v/>
      </c>
      <c r="AE40" s="419" t="str">
        <f t="shared" si="4"/>
        <v/>
      </c>
      <c r="AF40" s="419" t="str">
        <f t="shared" si="5"/>
        <v/>
      </c>
      <c r="AG40" s="419" t="str">
        <f t="shared" si="6"/>
        <v/>
      </c>
    </row>
    <row r="41" spans="1:33" ht="24.95" customHeight="1">
      <c r="A41" s="421">
        <v>26</v>
      </c>
      <c r="B41" s="912" t="str">
        <f>IF(基本情報入力シート!C78="","",基本情報入力シート!C78)</f>
        <v/>
      </c>
      <c r="C41" s="913"/>
      <c r="D41" s="913"/>
      <c r="E41" s="913"/>
      <c r="F41" s="913"/>
      <c r="G41" s="913"/>
      <c r="H41" s="913"/>
      <c r="I41" s="914"/>
      <c r="J41" s="422" t="str">
        <f>IF(基本情報入力シート!M78="","",基本情報入力シート!M78)</f>
        <v/>
      </c>
      <c r="K41" s="423" t="str">
        <f>IF(基本情報入力シート!R78="","",基本情報入力シート!R78)</f>
        <v/>
      </c>
      <c r="L41" s="423" t="str">
        <f>IF(基本情報入力シート!W78="","",基本情報入力シート!W78)</f>
        <v/>
      </c>
      <c r="M41" s="424" t="str">
        <f>IF(基本情報入力シート!X78="","",基本情報入力シート!X78)</f>
        <v/>
      </c>
      <c r="N41" s="425" t="str">
        <f>IF(基本情報入力シート!Y78="","",基本情報入力シート!Y78)</f>
        <v/>
      </c>
      <c r="O41" s="110"/>
      <c r="P41" s="111"/>
      <c r="Q41" s="112"/>
      <c r="R41" s="113"/>
      <c r="S41" s="104"/>
      <c r="T41" s="417" t="str">
        <f>IFERROR(S41*VLOOKUP(AE41,【参考】数式用3!$AD$3:$BA$14,MATCH(N41,【参考】数式用3!$AD$2:$BA$2,0)),"")</f>
        <v/>
      </c>
      <c r="U41" s="114"/>
      <c r="V41" s="105"/>
      <c r="W41" s="124"/>
      <c r="X41" s="991" t="str">
        <f>IFERROR(V41*VLOOKUP(AF41,【参考】数式用3!$AD$15:$BA$23,MATCH(N41,【参考】数式用3!$AD$2:$BA$2,0)),"")</f>
        <v/>
      </c>
      <c r="Y41" s="992"/>
      <c r="Z41" s="115"/>
      <c r="AA41" s="106"/>
      <c r="AB41" s="426" t="str">
        <f>IFERROR(AA41*VLOOKUP(AG41,【参考】数式用3!$AD$24:$BA$27,MATCH(N41,【参考】数式用3!$AD$2:$BA$2,0)),"")</f>
        <v/>
      </c>
      <c r="AC41" s="117"/>
      <c r="AD41" s="418" t="str">
        <f t="shared" si="0"/>
        <v/>
      </c>
      <c r="AE41" s="419" t="str">
        <f t="shared" si="4"/>
        <v/>
      </c>
      <c r="AF41" s="419" t="str">
        <f t="shared" si="5"/>
        <v/>
      </c>
      <c r="AG41" s="419" t="str">
        <f t="shared" si="6"/>
        <v/>
      </c>
    </row>
    <row r="42" spans="1:33" ht="24.95" customHeight="1">
      <c r="A42" s="421">
        <v>27</v>
      </c>
      <c r="B42" s="912" t="str">
        <f>IF(基本情報入力シート!C79="","",基本情報入力シート!C79)</f>
        <v/>
      </c>
      <c r="C42" s="913"/>
      <c r="D42" s="913"/>
      <c r="E42" s="913"/>
      <c r="F42" s="913"/>
      <c r="G42" s="913"/>
      <c r="H42" s="913"/>
      <c r="I42" s="914"/>
      <c r="J42" s="422" t="str">
        <f>IF(基本情報入力シート!M79="","",基本情報入力シート!M79)</f>
        <v/>
      </c>
      <c r="K42" s="423" t="str">
        <f>IF(基本情報入力シート!R79="","",基本情報入力シート!R79)</f>
        <v/>
      </c>
      <c r="L42" s="423" t="str">
        <f>IF(基本情報入力シート!W79="","",基本情報入力シート!W79)</f>
        <v/>
      </c>
      <c r="M42" s="424" t="str">
        <f>IF(基本情報入力シート!X79="","",基本情報入力シート!X79)</f>
        <v/>
      </c>
      <c r="N42" s="425" t="str">
        <f>IF(基本情報入力シート!Y79="","",基本情報入力シート!Y79)</f>
        <v/>
      </c>
      <c r="O42" s="110"/>
      <c r="P42" s="111"/>
      <c r="Q42" s="112"/>
      <c r="R42" s="113"/>
      <c r="S42" s="104"/>
      <c r="T42" s="417" t="str">
        <f>IFERROR(S42*VLOOKUP(AE42,【参考】数式用3!$AD$3:$BA$14,MATCH(N42,【参考】数式用3!$AD$2:$BA$2,0)),"")</f>
        <v/>
      </c>
      <c r="U42" s="114"/>
      <c r="V42" s="105"/>
      <c r="W42" s="124"/>
      <c r="X42" s="991" t="str">
        <f>IFERROR(V42*VLOOKUP(AF42,【参考】数式用3!$AD$15:$BA$23,MATCH(N42,【参考】数式用3!$AD$2:$BA$2,0)),"")</f>
        <v/>
      </c>
      <c r="Y42" s="992"/>
      <c r="Z42" s="115"/>
      <c r="AA42" s="106"/>
      <c r="AB42" s="426" t="str">
        <f>IFERROR(AA42*VLOOKUP(AG42,【参考】数式用3!$AD$24:$BA$27,MATCH(N42,【参考】数式用3!$AD$2:$BA$2,0)),"")</f>
        <v/>
      </c>
      <c r="AC42" s="117"/>
      <c r="AD42" s="418" t="str">
        <f t="shared" si="0"/>
        <v/>
      </c>
      <c r="AE42" s="419" t="str">
        <f t="shared" si="4"/>
        <v/>
      </c>
      <c r="AF42" s="419" t="str">
        <f t="shared" si="5"/>
        <v/>
      </c>
      <c r="AG42" s="419" t="str">
        <f t="shared" si="6"/>
        <v/>
      </c>
    </row>
    <row r="43" spans="1:33" ht="24.95" customHeight="1">
      <c r="A43" s="421">
        <v>28</v>
      </c>
      <c r="B43" s="912" t="str">
        <f>IF(基本情報入力シート!C80="","",基本情報入力シート!C80)</f>
        <v/>
      </c>
      <c r="C43" s="913"/>
      <c r="D43" s="913"/>
      <c r="E43" s="913"/>
      <c r="F43" s="913"/>
      <c r="G43" s="913"/>
      <c r="H43" s="913"/>
      <c r="I43" s="914"/>
      <c r="J43" s="422" t="str">
        <f>IF(基本情報入力シート!M80="","",基本情報入力シート!M80)</f>
        <v/>
      </c>
      <c r="K43" s="423" t="str">
        <f>IF(基本情報入力シート!R80="","",基本情報入力シート!R80)</f>
        <v/>
      </c>
      <c r="L43" s="423" t="str">
        <f>IF(基本情報入力シート!W80="","",基本情報入力シート!W80)</f>
        <v/>
      </c>
      <c r="M43" s="424" t="str">
        <f>IF(基本情報入力シート!X80="","",基本情報入力シート!X80)</f>
        <v/>
      </c>
      <c r="N43" s="425" t="str">
        <f>IF(基本情報入力シート!Y80="","",基本情報入力シート!Y80)</f>
        <v/>
      </c>
      <c r="O43" s="110"/>
      <c r="P43" s="111"/>
      <c r="Q43" s="112"/>
      <c r="R43" s="113"/>
      <c r="S43" s="104"/>
      <c r="T43" s="417" t="str">
        <f>IFERROR(S43*VLOOKUP(AE43,【参考】数式用3!$AD$3:$BA$14,MATCH(N43,【参考】数式用3!$AD$2:$BA$2,0)),"")</f>
        <v/>
      </c>
      <c r="U43" s="114"/>
      <c r="V43" s="105"/>
      <c r="W43" s="124"/>
      <c r="X43" s="991" t="str">
        <f>IFERROR(V43*VLOOKUP(AF43,【参考】数式用3!$AD$15:$BA$23,MATCH(N43,【参考】数式用3!$AD$2:$BA$2,0)),"")</f>
        <v/>
      </c>
      <c r="Y43" s="992"/>
      <c r="Z43" s="115"/>
      <c r="AA43" s="106"/>
      <c r="AB43" s="426" t="str">
        <f>IFERROR(AA43*VLOOKUP(AG43,【参考】数式用3!$AD$24:$BA$27,MATCH(N43,【参考】数式用3!$AD$2:$BA$2,0)),"")</f>
        <v/>
      </c>
      <c r="AC43" s="117"/>
      <c r="AD43" s="418" t="str">
        <f t="shared" si="0"/>
        <v/>
      </c>
      <c r="AE43" s="419" t="str">
        <f t="shared" si="4"/>
        <v/>
      </c>
      <c r="AF43" s="419" t="str">
        <f t="shared" si="5"/>
        <v/>
      </c>
      <c r="AG43" s="419" t="str">
        <f t="shared" si="6"/>
        <v/>
      </c>
    </row>
    <row r="44" spans="1:33" ht="24.95" customHeight="1">
      <c r="A44" s="421">
        <v>29</v>
      </c>
      <c r="B44" s="912" t="str">
        <f>IF(基本情報入力シート!C81="","",基本情報入力シート!C81)</f>
        <v/>
      </c>
      <c r="C44" s="913"/>
      <c r="D44" s="913"/>
      <c r="E44" s="913"/>
      <c r="F44" s="913"/>
      <c r="G44" s="913"/>
      <c r="H44" s="913"/>
      <c r="I44" s="914"/>
      <c r="J44" s="422" t="str">
        <f>IF(基本情報入力シート!M81="","",基本情報入力シート!M81)</f>
        <v/>
      </c>
      <c r="K44" s="423" t="str">
        <f>IF(基本情報入力シート!R81="","",基本情報入力シート!R81)</f>
        <v/>
      </c>
      <c r="L44" s="423" t="str">
        <f>IF(基本情報入力シート!W81="","",基本情報入力シート!W81)</f>
        <v/>
      </c>
      <c r="M44" s="424" t="str">
        <f>IF(基本情報入力シート!X81="","",基本情報入力シート!X81)</f>
        <v/>
      </c>
      <c r="N44" s="425" t="str">
        <f>IF(基本情報入力シート!Y81="","",基本情報入力シート!Y81)</f>
        <v/>
      </c>
      <c r="O44" s="110"/>
      <c r="P44" s="111"/>
      <c r="Q44" s="112"/>
      <c r="R44" s="113"/>
      <c r="S44" s="104"/>
      <c r="T44" s="417" t="str">
        <f>IFERROR(S44*VLOOKUP(AE44,【参考】数式用3!$AD$3:$BA$14,MATCH(N44,【参考】数式用3!$AD$2:$BA$2,0)),"")</f>
        <v/>
      </c>
      <c r="U44" s="114"/>
      <c r="V44" s="105"/>
      <c r="W44" s="124"/>
      <c r="X44" s="991" t="str">
        <f>IFERROR(V44*VLOOKUP(AF44,【参考】数式用3!$AD$15:$BA$23,MATCH(N44,【参考】数式用3!$AD$2:$BA$2,0)),"")</f>
        <v/>
      </c>
      <c r="Y44" s="992"/>
      <c r="Z44" s="115"/>
      <c r="AA44" s="106"/>
      <c r="AB44" s="426" t="str">
        <f>IFERROR(AA44*VLOOKUP(AG44,【参考】数式用3!$AD$24:$BA$27,MATCH(N44,【参考】数式用3!$AD$2:$BA$2,0)),"")</f>
        <v/>
      </c>
      <c r="AC44" s="117"/>
      <c r="AD44" s="418" t="str">
        <f t="shared" si="0"/>
        <v/>
      </c>
      <c r="AE44" s="419" t="str">
        <f t="shared" si="4"/>
        <v/>
      </c>
      <c r="AF44" s="419" t="str">
        <f t="shared" si="5"/>
        <v/>
      </c>
      <c r="AG44" s="419" t="str">
        <f t="shared" si="6"/>
        <v/>
      </c>
    </row>
    <row r="45" spans="1:33" ht="24.95" customHeight="1">
      <c r="A45" s="421">
        <v>30</v>
      </c>
      <c r="B45" s="912" t="str">
        <f>IF(基本情報入力シート!C82="","",基本情報入力シート!C82)</f>
        <v/>
      </c>
      <c r="C45" s="913"/>
      <c r="D45" s="913"/>
      <c r="E45" s="913"/>
      <c r="F45" s="913"/>
      <c r="G45" s="913"/>
      <c r="H45" s="913"/>
      <c r="I45" s="914"/>
      <c r="J45" s="422" t="str">
        <f>IF(基本情報入力シート!M82="","",基本情報入力シート!M82)</f>
        <v/>
      </c>
      <c r="K45" s="423" t="str">
        <f>IF(基本情報入力シート!R82="","",基本情報入力シート!R82)</f>
        <v/>
      </c>
      <c r="L45" s="423" t="str">
        <f>IF(基本情報入力シート!W82="","",基本情報入力シート!W82)</f>
        <v/>
      </c>
      <c r="M45" s="424" t="str">
        <f>IF(基本情報入力シート!X82="","",基本情報入力シート!X82)</f>
        <v/>
      </c>
      <c r="N45" s="425" t="str">
        <f>IF(基本情報入力シート!Y82="","",基本情報入力シート!Y82)</f>
        <v/>
      </c>
      <c r="O45" s="110"/>
      <c r="P45" s="111"/>
      <c r="Q45" s="112"/>
      <c r="R45" s="113"/>
      <c r="S45" s="104"/>
      <c r="T45" s="417" t="str">
        <f>IFERROR(S45*VLOOKUP(AE45,【参考】数式用3!$AD$3:$BA$14,MATCH(N45,【参考】数式用3!$AD$2:$BA$2,0)),"")</f>
        <v/>
      </c>
      <c r="U45" s="114"/>
      <c r="V45" s="105"/>
      <c r="W45" s="124"/>
      <c r="X45" s="991" t="str">
        <f>IFERROR(V45*VLOOKUP(AF45,【参考】数式用3!$AD$15:$BA$23,MATCH(N45,【参考】数式用3!$AD$2:$BA$2,0)),"")</f>
        <v/>
      </c>
      <c r="Y45" s="992"/>
      <c r="Z45" s="115"/>
      <c r="AA45" s="106"/>
      <c r="AB45" s="426" t="str">
        <f>IFERROR(AA45*VLOOKUP(AG45,【参考】数式用3!$AD$24:$BA$27,MATCH(N45,【参考】数式用3!$AD$2:$BA$2,0)),"")</f>
        <v/>
      </c>
      <c r="AC45" s="117"/>
      <c r="AD45" s="418" t="str">
        <f t="shared" si="0"/>
        <v/>
      </c>
      <c r="AE45" s="419" t="str">
        <f t="shared" si="4"/>
        <v/>
      </c>
      <c r="AF45" s="419" t="str">
        <f t="shared" si="5"/>
        <v/>
      </c>
      <c r="AG45" s="419" t="str">
        <f t="shared" si="6"/>
        <v/>
      </c>
    </row>
    <row r="46" spans="1:33" ht="24.95" customHeight="1">
      <c r="A46" s="421">
        <v>31</v>
      </c>
      <c r="B46" s="912" t="str">
        <f>IF(基本情報入力シート!C83="","",基本情報入力シート!C83)</f>
        <v/>
      </c>
      <c r="C46" s="913"/>
      <c r="D46" s="913"/>
      <c r="E46" s="913"/>
      <c r="F46" s="913"/>
      <c r="G46" s="913"/>
      <c r="H46" s="913"/>
      <c r="I46" s="914"/>
      <c r="J46" s="422" t="str">
        <f>IF(基本情報入力シート!M83="","",基本情報入力シート!M83)</f>
        <v/>
      </c>
      <c r="K46" s="423" t="str">
        <f>IF(基本情報入力シート!R83="","",基本情報入力シート!R83)</f>
        <v/>
      </c>
      <c r="L46" s="423" t="str">
        <f>IF(基本情報入力シート!W83="","",基本情報入力シート!W83)</f>
        <v/>
      </c>
      <c r="M46" s="424" t="str">
        <f>IF(基本情報入力シート!X83="","",基本情報入力シート!X83)</f>
        <v/>
      </c>
      <c r="N46" s="425" t="str">
        <f>IF(基本情報入力シート!Y83="","",基本情報入力シート!Y83)</f>
        <v/>
      </c>
      <c r="O46" s="110"/>
      <c r="P46" s="111"/>
      <c r="Q46" s="112"/>
      <c r="R46" s="113"/>
      <c r="S46" s="104"/>
      <c r="T46" s="417" t="str">
        <f>IFERROR(S46*VLOOKUP(AE46,【参考】数式用3!$AD$3:$BA$14,MATCH(N46,【参考】数式用3!$AD$2:$BA$2,0)),"")</f>
        <v/>
      </c>
      <c r="U46" s="114"/>
      <c r="V46" s="105"/>
      <c r="W46" s="124"/>
      <c r="X46" s="991" t="str">
        <f>IFERROR(V46*VLOOKUP(AF46,【参考】数式用3!$AD$15:$BA$23,MATCH(N46,【参考】数式用3!$AD$2:$BA$2,0)),"")</f>
        <v/>
      </c>
      <c r="Y46" s="992"/>
      <c r="Z46" s="115"/>
      <c r="AA46" s="106"/>
      <c r="AB46" s="426" t="str">
        <f>IFERROR(AA46*VLOOKUP(AG46,【参考】数式用3!$AD$24:$BA$27,MATCH(N46,【参考】数式用3!$AD$2:$BA$2,0)),"")</f>
        <v/>
      </c>
      <c r="AC46" s="117"/>
      <c r="AD46" s="418" t="str">
        <f t="shared" si="0"/>
        <v/>
      </c>
      <c r="AE46" s="419" t="str">
        <f t="shared" si="4"/>
        <v/>
      </c>
      <c r="AF46" s="419" t="str">
        <f t="shared" si="5"/>
        <v/>
      </c>
      <c r="AG46" s="419" t="str">
        <f t="shared" si="6"/>
        <v/>
      </c>
    </row>
    <row r="47" spans="1:33" ht="24.95" customHeight="1">
      <c r="A47" s="421">
        <v>32</v>
      </c>
      <c r="B47" s="912" t="str">
        <f>IF(基本情報入力シート!C84="","",基本情報入力シート!C84)</f>
        <v/>
      </c>
      <c r="C47" s="913"/>
      <c r="D47" s="913"/>
      <c r="E47" s="913"/>
      <c r="F47" s="913"/>
      <c r="G47" s="913"/>
      <c r="H47" s="913"/>
      <c r="I47" s="914"/>
      <c r="J47" s="422" t="str">
        <f>IF(基本情報入力シート!M84="","",基本情報入力シート!M84)</f>
        <v/>
      </c>
      <c r="K47" s="423" t="str">
        <f>IF(基本情報入力シート!R84="","",基本情報入力シート!R84)</f>
        <v/>
      </c>
      <c r="L47" s="423" t="str">
        <f>IF(基本情報入力シート!W84="","",基本情報入力シート!W84)</f>
        <v/>
      </c>
      <c r="M47" s="424" t="str">
        <f>IF(基本情報入力シート!X84="","",基本情報入力シート!X84)</f>
        <v/>
      </c>
      <c r="N47" s="425" t="str">
        <f>IF(基本情報入力シート!Y84="","",基本情報入力シート!Y84)</f>
        <v/>
      </c>
      <c r="O47" s="110"/>
      <c r="P47" s="111"/>
      <c r="Q47" s="112"/>
      <c r="R47" s="113"/>
      <c r="S47" s="104"/>
      <c r="T47" s="417" t="str">
        <f>IFERROR(S47*VLOOKUP(AE47,【参考】数式用3!$AD$3:$BA$14,MATCH(N47,【参考】数式用3!$AD$2:$BA$2,0)),"")</f>
        <v/>
      </c>
      <c r="U47" s="114"/>
      <c r="V47" s="105"/>
      <c r="W47" s="124"/>
      <c r="X47" s="991" t="str">
        <f>IFERROR(V47*VLOOKUP(AF47,【参考】数式用3!$AD$15:$BA$23,MATCH(N47,【参考】数式用3!$AD$2:$BA$2,0)),"")</f>
        <v/>
      </c>
      <c r="Y47" s="992"/>
      <c r="Z47" s="115"/>
      <c r="AA47" s="106"/>
      <c r="AB47" s="426" t="str">
        <f>IFERROR(AA47*VLOOKUP(AG47,【参考】数式用3!$AD$24:$BA$27,MATCH(N47,【参考】数式用3!$AD$2:$BA$2,0)),"")</f>
        <v/>
      </c>
      <c r="AC47" s="117"/>
      <c r="AD47" s="418" t="str">
        <f t="shared" si="0"/>
        <v/>
      </c>
      <c r="AE47" s="419" t="str">
        <f t="shared" si="4"/>
        <v/>
      </c>
      <c r="AF47" s="419" t="str">
        <f t="shared" si="5"/>
        <v/>
      </c>
      <c r="AG47" s="419" t="str">
        <f t="shared" si="6"/>
        <v/>
      </c>
    </row>
    <row r="48" spans="1:33" ht="24.95" customHeight="1">
      <c r="A48" s="421">
        <v>33</v>
      </c>
      <c r="B48" s="912" t="str">
        <f>IF(基本情報入力シート!C85="","",基本情報入力シート!C85)</f>
        <v/>
      </c>
      <c r="C48" s="913"/>
      <c r="D48" s="913"/>
      <c r="E48" s="913"/>
      <c r="F48" s="913"/>
      <c r="G48" s="913"/>
      <c r="H48" s="913"/>
      <c r="I48" s="914"/>
      <c r="J48" s="422" t="str">
        <f>IF(基本情報入力シート!M85="","",基本情報入力シート!M85)</f>
        <v/>
      </c>
      <c r="K48" s="423" t="str">
        <f>IF(基本情報入力シート!R85="","",基本情報入力シート!R85)</f>
        <v/>
      </c>
      <c r="L48" s="423" t="str">
        <f>IF(基本情報入力シート!W85="","",基本情報入力シート!W85)</f>
        <v/>
      </c>
      <c r="M48" s="424" t="str">
        <f>IF(基本情報入力シート!X85="","",基本情報入力シート!X85)</f>
        <v/>
      </c>
      <c r="N48" s="425" t="str">
        <f>IF(基本情報入力シート!Y85="","",基本情報入力シート!Y85)</f>
        <v/>
      </c>
      <c r="O48" s="110"/>
      <c r="P48" s="111"/>
      <c r="Q48" s="112"/>
      <c r="R48" s="113"/>
      <c r="S48" s="104"/>
      <c r="T48" s="417" t="str">
        <f>IFERROR(S48*VLOOKUP(AE48,【参考】数式用3!$AD$3:$BA$14,MATCH(N48,【参考】数式用3!$AD$2:$BA$2,0)),"")</f>
        <v/>
      </c>
      <c r="U48" s="114"/>
      <c r="V48" s="105"/>
      <c r="W48" s="124"/>
      <c r="X48" s="991" t="str">
        <f>IFERROR(V48*VLOOKUP(AF48,【参考】数式用3!$AD$15:$BA$23,MATCH(N48,【参考】数式用3!$AD$2:$BA$2,0)),"")</f>
        <v/>
      </c>
      <c r="Y48" s="992"/>
      <c r="Z48" s="115"/>
      <c r="AA48" s="106"/>
      <c r="AB48" s="426" t="str">
        <f>IFERROR(AA48*VLOOKUP(AG48,【参考】数式用3!$AD$24:$BA$27,MATCH(N48,【参考】数式用3!$AD$2:$BA$2,0)),"")</f>
        <v/>
      </c>
      <c r="AC48" s="117"/>
      <c r="AD48" s="418" t="str">
        <f t="shared" si="0"/>
        <v/>
      </c>
      <c r="AE48" s="419" t="str">
        <f t="shared" si="4"/>
        <v/>
      </c>
      <c r="AF48" s="419" t="str">
        <f t="shared" si="5"/>
        <v/>
      </c>
      <c r="AG48" s="419" t="str">
        <f t="shared" si="6"/>
        <v/>
      </c>
    </row>
    <row r="49" spans="1:33" ht="24.95" customHeight="1">
      <c r="A49" s="421">
        <v>34</v>
      </c>
      <c r="B49" s="912" t="str">
        <f>IF(基本情報入力シート!C86="","",基本情報入力シート!C86)</f>
        <v/>
      </c>
      <c r="C49" s="913"/>
      <c r="D49" s="913"/>
      <c r="E49" s="913"/>
      <c r="F49" s="913"/>
      <c r="G49" s="913"/>
      <c r="H49" s="913"/>
      <c r="I49" s="914"/>
      <c r="J49" s="422" t="str">
        <f>IF(基本情報入力シート!M86="","",基本情報入力シート!M86)</f>
        <v/>
      </c>
      <c r="K49" s="423" t="str">
        <f>IF(基本情報入力シート!R86="","",基本情報入力シート!R86)</f>
        <v/>
      </c>
      <c r="L49" s="423" t="str">
        <f>IF(基本情報入力シート!W86="","",基本情報入力シート!W86)</f>
        <v/>
      </c>
      <c r="M49" s="424" t="str">
        <f>IF(基本情報入力シート!X86="","",基本情報入力シート!X86)</f>
        <v/>
      </c>
      <c r="N49" s="425" t="str">
        <f>IF(基本情報入力シート!Y86="","",基本情報入力シート!Y86)</f>
        <v/>
      </c>
      <c r="O49" s="110"/>
      <c r="P49" s="111"/>
      <c r="Q49" s="112"/>
      <c r="R49" s="113"/>
      <c r="S49" s="104"/>
      <c r="T49" s="417" t="str">
        <f>IFERROR(S49*VLOOKUP(AE49,【参考】数式用3!$AD$3:$BA$14,MATCH(N49,【参考】数式用3!$AD$2:$BA$2,0)),"")</f>
        <v/>
      </c>
      <c r="U49" s="114"/>
      <c r="V49" s="105"/>
      <c r="W49" s="124"/>
      <c r="X49" s="991" t="str">
        <f>IFERROR(V49*VLOOKUP(AF49,【参考】数式用3!$AD$15:$BA$23,MATCH(N49,【参考】数式用3!$AD$2:$BA$2,0)),"")</f>
        <v/>
      </c>
      <c r="Y49" s="992"/>
      <c r="Z49" s="115"/>
      <c r="AA49" s="106"/>
      <c r="AB49" s="426" t="str">
        <f>IFERROR(AA49*VLOOKUP(AG49,【参考】数式用3!$AD$24:$BA$27,MATCH(N49,【参考】数式用3!$AD$2:$BA$2,0)),"")</f>
        <v/>
      </c>
      <c r="AC49" s="117"/>
      <c r="AD49" s="418" t="str">
        <f t="shared" si="0"/>
        <v/>
      </c>
      <c r="AE49" s="419" t="str">
        <f t="shared" si="4"/>
        <v/>
      </c>
      <c r="AF49" s="419" t="str">
        <f t="shared" si="5"/>
        <v/>
      </c>
      <c r="AG49" s="419" t="str">
        <f t="shared" si="6"/>
        <v/>
      </c>
    </row>
    <row r="50" spans="1:33" ht="24.95" customHeight="1">
      <c r="A50" s="421">
        <v>35</v>
      </c>
      <c r="B50" s="912" t="str">
        <f>IF(基本情報入力シート!C87="","",基本情報入力シート!C87)</f>
        <v/>
      </c>
      <c r="C50" s="913"/>
      <c r="D50" s="913"/>
      <c r="E50" s="913"/>
      <c r="F50" s="913"/>
      <c r="G50" s="913"/>
      <c r="H50" s="913"/>
      <c r="I50" s="914"/>
      <c r="J50" s="422" t="str">
        <f>IF(基本情報入力シート!M87="","",基本情報入力シート!M87)</f>
        <v/>
      </c>
      <c r="K50" s="423" t="str">
        <f>IF(基本情報入力シート!R87="","",基本情報入力シート!R87)</f>
        <v/>
      </c>
      <c r="L50" s="423" t="str">
        <f>IF(基本情報入力シート!W87="","",基本情報入力シート!W87)</f>
        <v/>
      </c>
      <c r="M50" s="424" t="str">
        <f>IF(基本情報入力シート!X87="","",基本情報入力シート!X87)</f>
        <v/>
      </c>
      <c r="N50" s="425" t="str">
        <f>IF(基本情報入力シート!Y87="","",基本情報入力シート!Y87)</f>
        <v/>
      </c>
      <c r="O50" s="110"/>
      <c r="P50" s="111"/>
      <c r="Q50" s="112"/>
      <c r="R50" s="113"/>
      <c r="S50" s="104"/>
      <c r="T50" s="417" t="str">
        <f>IFERROR(S50*VLOOKUP(AE50,【参考】数式用3!$AD$3:$BA$14,MATCH(N50,【参考】数式用3!$AD$2:$BA$2,0)),"")</f>
        <v/>
      </c>
      <c r="U50" s="114"/>
      <c r="V50" s="105"/>
      <c r="W50" s="124"/>
      <c r="X50" s="991" t="str">
        <f>IFERROR(V50*VLOOKUP(AF50,【参考】数式用3!$AD$15:$BA$23,MATCH(N50,【参考】数式用3!$AD$2:$BA$2,0)),"")</f>
        <v/>
      </c>
      <c r="Y50" s="992"/>
      <c r="Z50" s="115"/>
      <c r="AA50" s="106"/>
      <c r="AB50" s="426" t="str">
        <f>IFERROR(AA50*VLOOKUP(AG50,【参考】数式用3!$AD$24:$BA$27,MATCH(N50,【参考】数式用3!$AD$2:$BA$2,0)),"")</f>
        <v/>
      </c>
      <c r="AC50" s="117"/>
      <c r="AD50" s="418" t="str">
        <f t="shared" si="0"/>
        <v/>
      </c>
      <c r="AE50" s="419" t="str">
        <f t="shared" si="4"/>
        <v/>
      </c>
      <c r="AF50" s="419" t="str">
        <f t="shared" si="5"/>
        <v/>
      </c>
      <c r="AG50" s="419" t="str">
        <f t="shared" si="6"/>
        <v/>
      </c>
    </row>
    <row r="51" spans="1:33" ht="24.95" customHeight="1">
      <c r="A51" s="421">
        <v>36</v>
      </c>
      <c r="B51" s="912" t="str">
        <f>IF(基本情報入力シート!C88="","",基本情報入力シート!C88)</f>
        <v/>
      </c>
      <c r="C51" s="913"/>
      <c r="D51" s="913"/>
      <c r="E51" s="913"/>
      <c r="F51" s="913"/>
      <c r="G51" s="913"/>
      <c r="H51" s="913"/>
      <c r="I51" s="914"/>
      <c r="J51" s="422" t="str">
        <f>IF(基本情報入力シート!M88="","",基本情報入力シート!M88)</f>
        <v/>
      </c>
      <c r="K51" s="423" t="str">
        <f>IF(基本情報入力シート!R88="","",基本情報入力シート!R88)</f>
        <v/>
      </c>
      <c r="L51" s="423" t="str">
        <f>IF(基本情報入力シート!W88="","",基本情報入力シート!W88)</f>
        <v/>
      </c>
      <c r="M51" s="424" t="str">
        <f>IF(基本情報入力シート!X88="","",基本情報入力シート!X88)</f>
        <v/>
      </c>
      <c r="N51" s="425" t="str">
        <f>IF(基本情報入力シート!Y88="","",基本情報入力シート!Y88)</f>
        <v/>
      </c>
      <c r="O51" s="110"/>
      <c r="P51" s="111"/>
      <c r="Q51" s="112"/>
      <c r="R51" s="113"/>
      <c r="S51" s="104"/>
      <c r="T51" s="417" t="str">
        <f>IFERROR(S51*VLOOKUP(AE51,【参考】数式用3!$AD$3:$BA$14,MATCH(N51,【参考】数式用3!$AD$2:$BA$2,0)),"")</f>
        <v/>
      </c>
      <c r="U51" s="114"/>
      <c r="V51" s="105"/>
      <c r="W51" s="124"/>
      <c r="X51" s="991" t="str">
        <f>IFERROR(V51*VLOOKUP(AF51,【参考】数式用3!$AD$15:$BA$23,MATCH(N51,【参考】数式用3!$AD$2:$BA$2,0)),"")</f>
        <v/>
      </c>
      <c r="Y51" s="992"/>
      <c r="Z51" s="115"/>
      <c r="AA51" s="106"/>
      <c r="AB51" s="426" t="str">
        <f>IFERROR(AA51*VLOOKUP(AG51,【参考】数式用3!$AD$24:$BA$27,MATCH(N51,【参考】数式用3!$AD$2:$BA$2,0)),"")</f>
        <v/>
      </c>
      <c r="AC51" s="117"/>
      <c r="AD51" s="418" t="str">
        <f t="shared" si="0"/>
        <v/>
      </c>
      <c r="AE51" s="419" t="str">
        <f t="shared" si="4"/>
        <v/>
      </c>
      <c r="AF51" s="419" t="str">
        <f t="shared" si="5"/>
        <v/>
      </c>
      <c r="AG51" s="419" t="str">
        <f t="shared" si="6"/>
        <v/>
      </c>
    </row>
    <row r="52" spans="1:33" ht="24.95" customHeight="1">
      <c r="A52" s="421">
        <v>37</v>
      </c>
      <c r="B52" s="912" t="str">
        <f>IF(基本情報入力シート!C89="","",基本情報入力シート!C89)</f>
        <v/>
      </c>
      <c r="C52" s="913"/>
      <c r="D52" s="913"/>
      <c r="E52" s="913"/>
      <c r="F52" s="913"/>
      <c r="G52" s="913"/>
      <c r="H52" s="913"/>
      <c r="I52" s="914"/>
      <c r="J52" s="422" t="str">
        <f>IF(基本情報入力シート!M89="","",基本情報入力シート!M89)</f>
        <v/>
      </c>
      <c r="K52" s="423" t="str">
        <f>IF(基本情報入力シート!R89="","",基本情報入力シート!R89)</f>
        <v/>
      </c>
      <c r="L52" s="423" t="str">
        <f>IF(基本情報入力シート!W89="","",基本情報入力シート!W89)</f>
        <v/>
      </c>
      <c r="M52" s="424" t="str">
        <f>IF(基本情報入力シート!X89="","",基本情報入力シート!X89)</f>
        <v/>
      </c>
      <c r="N52" s="425" t="str">
        <f>IF(基本情報入力シート!Y89="","",基本情報入力シート!Y89)</f>
        <v/>
      </c>
      <c r="O52" s="110"/>
      <c r="P52" s="111"/>
      <c r="Q52" s="112"/>
      <c r="R52" s="113"/>
      <c r="S52" s="104"/>
      <c r="T52" s="417" t="str">
        <f>IFERROR(S52*VLOOKUP(AE52,【参考】数式用3!$AD$3:$BA$14,MATCH(N52,【参考】数式用3!$AD$2:$BA$2,0)),"")</f>
        <v/>
      </c>
      <c r="U52" s="114"/>
      <c r="V52" s="105"/>
      <c r="W52" s="124"/>
      <c r="X52" s="991" t="str">
        <f>IFERROR(V52*VLOOKUP(AF52,【参考】数式用3!$AD$15:$BA$23,MATCH(N52,【参考】数式用3!$AD$2:$BA$2,0)),"")</f>
        <v/>
      </c>
      <c r="Y52" s="992"/>
      <c r="Z52" s="115"/>
      <c r="AA52" s="106"/>
      <c r="AB52" s="426" t="str">
        <f>IFERROR(AA52*VLOOKUP(AG52,【参考】数式用3!$AD$24:$BA$27,MATCH(N52,【参考】数式用3!$AD$2:$BA$2,0)),"")</f>
        <v/>
      </c>
      <c r="AC52" s="117"/>
      <c r="AD52" s="418" t="str">
        <f t="shared" si="0"/>
        <v/>
      </c>
      <c r="AE52" s="419" t="str">
        <f t="shared" si="4"/>
        <v/>
      </c>
      <c r="AF52" s="419" t="str">
        <f t="shared" si="5"/>
        <v/>
      </c>
      <c r="AG52" s="419" t="str">
        <f t="shared" si="6"/>
        <v/>
      </c>
    </row>
    <row r="53" spans="1:33" ht="24.95" customHeight="1">
      <c r="A53" s="421">
        <v>38</v>
      </c>
      <c r="B53" s="912" t="str">
        <f>IF(基本情報入力シート!C90="","",基本情報入力シート!C90)</f>
        <v/>
      </c>
      <c r="C53" s="913"/>
      <c r="D53" s="913"/>
      <c r="E53" s="913"/>
      <c r="F53" s="913"/>
      <c r="G53" s="913"/>
      <c r="H53" s="913"/>
      <c r="I53" s="914"/>
      <c r="J53" s="422" t="str">
        <f>IF(基本情報入力シート!M90="","",基本情報入力シート!M90)</f>
        <v/>
      </c>
      <c r="K53" s="423" t="str">
        <f>IF(基本情報入力シート!R90="","",基本情報入力シート!R90)</f>
        <v/>
      </c>
      <c r="L53" s="423" t="str">
        <f>IF(基本情報入力シート!W90="","",基本情報入力シート!W90)</f>
        <v/>
      </c>
      <c r="M53" s="424" t="str">
        <f>IF(基本情報入力シート!X90="","",基本情報入力シート!X90)</f>
        <v/>
      </c>
      <c r="N53" s="425" t="str">
        <f>IF(基本情報入力シート!Y90="","",基本情報入力シート!Y90)</f>
        <v/>
      </c>
      <c r="O53" s="110"/>
      <c r="P53" s="111"/>
      <c r="Q53" s="112"/>
      <c r="R53" s="113"/>
      <c r="S53" s="104"/>
      <c r="T53" s="417" t="str">
        <f>IFERROR(S53*VLOOKUP(AE53,【参考】数式用3!$AD$3:$BA$14,MATCH(N53,【参考】数式用3!$AD$2:$BA$2,0)),"")</f>
        <v/>
      </c>
      <c r="U53" s="114"/>
      <c r="V53" s="105"/>
      <c r="W53" s="124"/>
      <c r="X53" s="991" t="str">
        <f>IFERROR(V53*VLOOKUP(AF53,【参考】数式用3!$AD$15:$BA$23,MATCH(N53,【参考】数式用3!$AD$2:$BA$2,0)),"")</f>
        <v/>
      </c>
      <c r="Y53" s="992"/>
      <c r="Z53" s="115"/>
      <c r="AA53" s="106"/>
      <c r="AB53" s="426" t="str">
        <f>IFERROR(AA53*VLOOKUP(AG53,【参考】数式用3!$AD$24:$BA$27,MATCH(N53,【参考】数式用3!$AD$2:$BA$2,0)),"")</f>
        <v/>
      </c>
      <c r="AC53" s="117"/>
      <c r="AD53" s="418" t="str">
        <f t="shared" si="0"/>
        <v/>
      </c>
      <c r="AE53" s="419" t="str">
        <f t="shared" si="4"/>
        <v/>
      </c>
      <c r="AF53" s="419" t="str">
        <f t="shared" si="5"/>
        <v/>
      </c>
      <c r="AG53" s="419" t="str">
        <f t="shared" si="6"/>
        <v/>
      </c>
    </row>
    <row r="54" spans="1:33" ht="24.95" customHeight="1">
      <c r="A54" s="421">
        <v>39</v>
      </c>
      <c r="B54" s="912" t="str">
        <f>IF(基本情報入力シート!C91="","",基本情報入力シート!C91)</f>
        <v/>
      </c>
      <c r="C54" s="913"/>
      <c r="D54" s="913"/>
      <c r="E54" s="913"/>
      <c r="F54" s="913"/>
      <c r="G54" s="913"/>
      <c r="H54" s="913"/>
      <c r="I54" s="914"/>
      <c r="J54" s="422" t="str">
        <f>IF(基本情報入力シート!M91="","",基本情報入力シート!M91)</f>
        <v/>
      </c>
      <c r="K54" s="423" t="str">
        <f>IF(基本情報入力シート!R91="","",基本情報入力シート!R91)</f>
        <v/>
      </c>
      <c r="L54" s="423" t="str">
        <f>IF(基本情報入力シート!W91="","",基本情報入力シート!W91)</f>
        <v/>
      </c>
      <c r="M54" s="424" t="str">
        <f>IF(基本情報入力シート!X91="","",基本情報入力シート!X91)</f>
        <v/>
      </c>
      <c r="N54" s="425" t="str">
        <f>IF(基本情報入力シート!Y91="","",基本情報入力シート!Y91)</f>
        <v/>
      </c>
      <c r="O54" s="110"/>
      <c r="P54" s="111"/>
      <c r="Q54" s="112"/>
      <c r="R54" s="113"/>
      <c r="S54" s="104"/>
      <c r="T54" s="417" t="str">
        <f>IFERROR(S54*VLOOKUP(AE54,【参考】数式用3!$AD$3:$BA$14,MATCH(N54,【参考】数式用3!$AD$2:$BA$2,0)),"")</f>
        <v/>
      </c>
      <c r="U54" s="114"/>
      <c r="V54" s="105"/>
      <c r="W54" s="124"/>
      <c r="X54" s="991" t="str">
        <f>IFERROR(V54*VLOOKUP(AF54,【参考】数式用3!$AD$15:$BA$23,MATCH(N54,【参考】数式用3!$AD$2:$BA$2,0)),"")</f>
        <v/>
      </c>
      <c r="Y54" s="992"/>
      <c r="Z54" s="115"/>
      <c r="AA54" s="106"/>
      <c r="AB54" s="426" t="str">
        <f>IFERROR(AA54*VLOOKUP(AG54,【参考】数式用3!$AD$24:$BA$27,MATCH(N54,【参考】数式用3!$AD$2:$BA$2,0)),"")</f>
        <v/>
      </c>
      <c r="AC54" s="117"/>
      <c r="AD54" s="418" t="str">
        <f t="shared" si="0"/>
        <v/>
      </c>
      <c r="AE54" s="419" t="str">
        <f t="shared" si="4"/>
        <v/>
      </c>
      <c r="AF54" s="419" t="str">
        <f t="shared" si="5"/>
        <v/>
      </c>
      <c r="AG54" s="419" t="str">
        <f t="shared" si="6"/>
        <v/>
      </c>
    </row>
    <row r="55" spans="1:33" ht="24.95" customHeight="1">
      <c r="A55" s="421">
        <v>40</v>
      </c>
      <c r="B55" s="912" t="str">
        <f>IF(基本情報入力シート!C92="","",基本情報入力シート!C92)</f>
        <v/>
      </c>
      <c r="C55" s="913"/>
      <c r="D55" s="913"/>
      <c r="E55" s="913"/>
      <c r="F55" s="913"/>
      <c r="G55" s="913"/>
      <c r="H55" s="913"/>
      <c r="I55" s="914"/>
      <c r="J55" s="422" t="str">
        <f>IF(基本情報入力シート!M92="","",基本情報入力シート!M92)</f>
        <v/>
      </c>
      <c r="K55" s="423" t="str">
        <f>IF(基本情報入力シート!R92="","",基本情報入力シート!R92)</f>
        <v/>
      </c>
      <c r="L55" s="423" t="str">
        <f>IF(基本情報入力シート!W92="","",基本情報入力シート!W92)</f>
        <v/>
      </c>
      <c r="M55" s="424" t="str">
        <f>IF(基本情報入力シート!X92="","",基本情報入力シート!X92)</f>
        <v/>
      </c>
      <c r="N55" s="425" t="str">
        <f>IF(基本情報入力シート!Y92="","",基本情報入力シート!Y92)</f>
        <v/>
      </c>
      <c r="O55" s="110"/>
      <c r="P55" s="111"/>
      <c r="Q55" s="112"/>
      <c r="R55" s="113"/>
      <c r="S55" s="104"/>
      <c r="T55" s="417" t="str">
        <f>IFERROR(S55*VLOOKUP(AE55,【参考】数式用3!$AD$3:$BA$14,MATCH(N55,【参考】数式用3!$AD$2:$BA$2,0)),"")</f>
        <v/>
      </c>
      <c r="U55" s="114"/>
      <c r="V55" s="105"/>
      <c r="W55" s="124"/>
      <c r="X55" s="991" t="str">
        <f>IFERROR(V55*VLOOKUP(AF55,【参考】数式用3!$AD$15:$BA$23,MATCH(N55,【参考】数式用3!$AD$2:$BA$2,0)),"")</f>
        <v/>
      </c>
      <c r="Y55" s="992"/>
      <c r="Z55" s="115"/>
      <c r="AA55" s="106"/>
      <c r="AB55" s="426" t="str">
        <f>IFERROR(AA55*VLOOKUP(AG55,【参考】数式用3!$AD$24:$BA$27,MATCH(N55,【参考】数式用3!$AD$2:$BA$2,0)),"")</f>
        <v/>
      </c>
      <c r="AC55" s="117"/>
      <c r="AD55" s="418" t="str">
        <f t="shared" si="0"/>
        <v/>
      </c>
      <c r="AE55" s="419" t="str">
        <f t="shared" si="4"/>
        <v/>
      </c>
      <c r="AF55" s="419" t="str">
        <f t="shared" si="5"/>
        <v/>
      </c>
      <c r="AG55" s="419" t="str">
        <f t="shared" si="6"/>
        <v/>
      </c>
    </row>
    <row r="56" spans="1:33" ht="24.95" customHeight="1">
      <c r="A56" s="421">
        <v>41</v>
      </c>
      <c r="B56" s="912" t="str">
        <f>IF(基本情報入力シート!C93="","",基本情報入力シート!C93)</f>
        <v/>
      </c>
      <c r="C56" s="913"/>
      <c r="D56" s="913"/>
      <c r="E56" s="913"/>
      <c r="F56" s="913"/>
      <c r="G56" s="913"/>
      <c r="H56" s="913"/>
      <c r="I56" s="914"/>
      <c r="J56" s="422" t="str">
        <f>IF(基本情報入力シート!M93="","",基本情報入力シート!M93)</f>
        <v/>
      </c>
      <c r="K56" s="423" t="str">
        <f>IF(基本情報入力シート!R93="","",基本情報入力シート!R93)</f>
        <v/>
      </c>
      <c r="L56" s="423" t="str">
        <f>IF(基本情報入力シート!W93="","",基本情報入力シート!W93)</f>
        <v/>
      </c>
      <c r="M56" s="424" t="str">
        <f>IF(基本情報入力シート!X93="","",基本情報入力シート!X93)</f>
        <v/>
      </c>
      <c r="N56" s="425" t="str">
        <f>IF(基本情報入力シート!Y93="","",基本情報入力シート!Y93)</f>
        <v/>
      </c>
      <c r="O56" s="110"/>
      <c r="P56" s="111"/>
      <c r="Q56" s="112"/>
      <c r="R56" s="113"/>
      <c r="S56" s="104"/>
      <c r="T56" s="417" t="str">
        <f>IFERROR(S56*VLOOKUP(AE56,【参考】数式用3!$AD$3:$BA$14,MATCH(N56,【参考】数式用3!$AD$2:$BA$2,0)),"")</f>
        <v/>
      </c>
      <c r="U56" s="114"/>
      <c r="V56" s="105"/>
      <c r="W56" s="124"/>
      <c r="X56" s="991" t="str">
        <f>IFERROR(V56*VLOOKUP(AF56,【参考】数式用3!$AD$15:$BA$23,MATCH(N56,【参考】数式用3!$AD$2:$BA$2,0)),"")</f>
        <v/>
      </c>
      <c r="Y56" s="992"/>
      <c r="Z56" s="115"/>
      <c r="AA56" s="106"/>
      <c r="AB56" s="426" t="str">
        <f>IFERROR(AA56*VLOOKUP(AG56,【参考】数式用3!$AD$24:$BA$27,MATCH(N56,【参考】数式用3!$AD$2:$BA$2,0)),"")</f>
        <v/>
      </c>
      <c r="AC56" s="117"/>
      <c r="AD56" s="418" t="str">
        <f t="shared" si="0"/>
        <v/>
      </c>
      <c r="AE56" s="419" t="str">
        <f t="shared" si="4"/>
        <v/>
      </c>
      <c r="AF56" s="419" t="str">
        <f t="shared" si="5"/>
        <v/>
      </c>
      <c r="AG56" s="419" t="str">
        <f t="shared" si="6"/>
        <v/>
      </c>
    </row>
    <row r="57" spans="1:33" ht="24.95" customHeight="1">
      <c r="A57" s="421">
        <v>42</v>
      </c>
      <c r="B57" s="912" t="str">
        <f>IF(基本情報入力シート!C94="","",基本情報入力シート!C94)</f>
        <v/>
      </c>
      <c r="C57" s="913"/>
      <c r="D57" s="913"/>
      <c r="E57" s="913"/>
      <c r="F57" s="913"/>
      <c r="G57" s="913"/>
      <c r="H57" s="913"/>
      <c r="I57" s="914"/>
      <c r="J57" s="422" t="str">
        <f>IF(基本情報入力シート!M94="","",基本情報入力シート!M94)</f>
        <v/>
      </c>
      <c r="K57" s="423" t="str">
        <f>IF(基本情報入力シート!R94="","",基本情報入力シート!R94)</f>
        <v/>
      </c>
      <c r="L57" s="423" t="str">
        <f>IF(基本情報入力シート!W94="","",基本情報入力シート!W94)</f>
        <v/>
      </c>
      <c r="M57" s="424" t="str">
        <f>IF(基本情報入力シート!X94="","",基本情報入力シート!X94)</f>
        <v/>
      </c>
      <c r="N57" s="425" t="str">
        <f>IF(基本情報入力シート!Y94="","",基本情報入力シート!Y94)</f>
        <v/>
      </c>
      <c r="O57" s="110"/>
      <c r="P57" s="111"/>
      <c r="Q57" s="112"/>
      <c r="R57" s="113"/>
      <c r="S57" s="104"/>
      <c r="T57" s="417" t="str">
        <f>IFERROR(S57*VLOOKUP(AE57,【参考】数式用3!$AD$3:$BA$14,MATCH(N57,【参考】数式用3!$AD$2:$BA$2,0)),"")</f>
        <v/>
      </c>
      <c r="U57" s="114"/>
      <c r="V57" s="105"/>
      <c r="W57" s="124"/>
      <c r="X57" s="991" t="str">
        <f>IFERROR(V57*VLOOKUP(AF57,【参考】数式用3!$AD$15:$BA$23,MATCH(N57,【参考】数式用3!$AD$2:$BA$2,0)),"")</f>
        <v/>
      </c>
      <c r="Y57" s="992"/>
      <c r="Z57" s="115"/>
      <c r="AA57" s="106"/>
      <c r="AB57" s="426" t="str">
        <f>IFERROR(AA57*VLOOKUP(AG57,【参考】数式用3!$AD$24:$BA$27,MATCH(N57,【参考】数式用3!$AD$2:$BA$2,0)),"")</f>
        <v/>
      </c>
      <c r="AC57" s="117"/>
      <c r="AD57" s="418" t="str">
        <f t="shared" si="0"/>
        <v/>
      </c>
      <c r="AE57" s="419" t="str">
        <f t="shared" si="4"/>
        <v/>
      </c>
      <c r="AF57" s="419" t="str">
        <f t="shared" si="5"/>
        <v/>
      </c>
      <c r="AG57" s="419" t="str">
        <f t="shared" si="6"/>
        <v/>
      </c>
    </row>
    <row r="58" spans="1:33" ht="24.95" customHeight="1">
      <c r="A58" s="421">
        <v>43</v>
      </c>
      <c r="B58" s="912" t="str">
        <f>IF(基本情報入力シート!C95="","",基本情報入力シート!C95)</f>
        <v/>
      </c>
      <c r="C58" s="913"/>
      <c r="D58" s="913"/>
      <c r="E58" s="913"/>
      <c r="F58" s="913"/>
      <c r="G58" s="913"/>
      <c r="H58" s="913"/>
      <c r="I58" s="914"/>
      <c r="J58" s="422" t="str">
        <f>IF(基本情報入力シート!M95="","",基本情報入力シート!M95)</f>
        <v/>
      </c>
      <c r="K58" s="423" t="str">
        <f>IF(基本情報入力シート!R95="","",基本情報入力シート!R95)</f>
        <v/>
      </c>
      <c r="L58" s="423" t="str">
        <f>IF(基本情報入力シート!W95="","",基本情報入力シート!W95)</f>
        <v/>
      </c>
      <c r="M58" s="424" t="str">
        <f>IF(基本情報入力シート!X95="","",基本情報入力シート!X95)</f>
        <v/>
      </c>
      <c r="N58" s="425" t="str">
        <f>IF(基本情報入力シート!Y95="","",基本情報入力シート!Y95)</f>
        <v/>
      </c>
      <c r="O58" s="110"/>
      <c r="P58" s="111"/>
      <c r="Q58" s="112"/>
      <c r="R58" s="113"/>
      <c r="S58" s="104"/>
      <c r="T58" s="417" t="str">
        <f>IFERROR(S58*VLOOKUP(AE58,【参考】数式用3!$AD$3:$BA$14,MATCH(N58,【参考】数式用3!$AD$2:$BA$2,0)),"")</f>
        <v/>
      </c>
      <c r="U58" s="114"/>
      <c r="V58" s="105"/>
      <c r="W58" s="124"/>
      <c r="X58" s="991" t="str">
        <f>IFERROR(V58*VLOOKUP(AF58,【参考】数式用3!$AD$15:$BA$23,MATCH(N58,【参考】数式用3!$AD$2:$BA$2,0)),"")</f>
        <v/>
      </c>
      <c r="Y58" s="992"/>
      <c r="Z58" s="115"/>
      <c r="AA58" s="106"/>
      <c r="AB58" s="426" t="str">
        <f>IFERROR(AA58*VLOOKUP(AG58,【参考】数式用3!$AD$24:$BA$27,MATCH(N58,【参考】数式用3!$AD$2:$BA$2,0)),"")</f>
        <v/>
      </c>
      <c r="AC58" s="117"/>
      <c r="AD58" s="418" t="str">
        <f t="shared" si="0"/>
        <v/>
      </c>
      <c r="AE58" s="419" t="str">
        <f t="shared" si="4"/>
        <v/>
      </c>
      <c r="AF58" s="419" t="str">
        <f t="shared" si="5"/>
        <v/>
      </c>
      <c r="AG58" s="419" t="str">
        <f t="shared" si="6"/>
        <v/>
      </c>
    </row>
    <row r="59" spans="1:33" ht="24.95" customHeight="1">
      <c r="A59" s="421">
        <v>44</v>
      </c>
      <c r="B59" s="912" t="str">
        <f>IF(基本情報入力シート!C96="","",基本情報入力シート!C96)</f>
        <v/>
      </c>
      <c r="C59" s="913"/>
      <c r="D59" s="913"/>
      <c r="E59" s="913"/>
      <c r="F59" s="913"/>
      <c r="G59" s="913"/>
      <c r="H59" s="913"/>
      <c r="I59" s="914"/>
      <c r="J59" s="422" t="str">
        <f>IF(基本情報入力シート!M96="","",基本情報入力シート!M96)</f>
        <v/>
      </c>
      <c r="K59" s="423" t="str">
        <f>IF(基本情報入力シート!R96="","",基本情報入力シート!R96)</f>
        <v/>
      </c>
      <c r="L59" s="423" t="str">
        <f>IF(基本情報入力シート!W96="","",基本情報入力シート!W96)</f>
        <v/>
      </c>
      <c r="M59" s="424" t="str">
        <f>IF(基本情報入力シート!X96="","",基本情報入力シート!X96)</f>
        <v/>
      </c>
      <c r="N59" s="425" t="str">
        <f>IF(基本情報入力シート!Y96="","",基本情報入力シート!Y96)</f>
        <v/>
      </c>
      <c r="O59" s="110"/>
      <c r="P59" s="111"/>
      <c r="Q59" s="112"/>
      <c r="R59" s="113"/>
      <c r="S59" s="104"/>
      <c r="T59" s="417" t="str">
        <f>IFERROR(S59*VLOOKUP(AE59,【参考】数式用3!$AD$3:$BA$14,MATCH(N59,【参考】数式用3!$AD$2:$BA$2,0)),"")</f>
        <v/>
      </c>
      <c r="U59" s="114"/>
      <c r="V59" s="105"/>
      <c r="W59" s="124"/>
      <c r="X59" s="991" t="str">
        <f>IFERROR(V59*VLOOKUP(AF59,【参考】数式用3!$AD$15:$BA$23,MATCH(N59,【参考】数式用3!$AD$2:$BA$2,0)),"")</f>
        <v/>
      </c>
      <c r="Y59" s="992"/>
      <c r="Z59" s="115"/>
      <c r="AA59" s="106"/>
      <c r="AB59" s="426" t="str">
        <f>IFERROR(AA59*VLOOKUP(AG59,【参考】数式用3!$AD$24:$BA$27,MATCH(N59,【参考】数式用3!$AD$2:$BA$2,0)),"")</f>
        <v/>
      </c>
      <c r="AC59" s="117"/>
      <c r="AD59" s="418" t="str">
        <f t="shared" si="0"/>
        <v/>
      </c>
      <c r="AE59" s="419" t="str">
        <f t="shared" si="4"/>
        <v/>
      </c>
      <c r="AF59" s="419" t="str">
        <f t="shared" si="5"/>
        <v/>
      </c>
      <c r="AG59" s="419" t="str">
        <f t="shared" si="6"/>
        <v/>
      </c>
    </row>
    <row r="60" spans="1:33" ht="24.95" customHeight="1">
      <c r="A60" s="421">
        <v>45</v>
      </c>
      <c r="B60" s="912" t="str">
        <f>IF(基本情報入力シート!C97="","",基本情報入力シート!C97)</f>
        <v/>
      </c>
      <c r="C60" s="913"/>
      <c r="D60" s="913"/>
      <c r="E60" s="913"/>
      <c r="F60" s="913"/>
      <c r="G60" s="913"/>
      <c r="H60" s="913"/>
      <c r="I60" s="914"/>
      <c r="J60" s="422" t="str">
        <f>IF(基本情報入力シート!M97="","",基本情報入力シート!M97)</f>
        <v/>
      </c>
      <c r="K60" s="423" t="str">
        <f>IF(基本情報入力シート!R97="","",基本情報入力シート!R97)</f>
        <v/>
      </c>
      <c r="L60" s="423" t="str">
        <f>IF(基本情報入力シート!W97="","",基本情報入力シート!W97)</f>
        <v/>
      </c>
      <c r="M60" s="424" t="str">
        <f>IF(基本情報入力シート!X97="","",基本情報入力シート!X97)</f>
        <v/>
      </c>
      <c r="N60" s="425" t="str">
        <f>IF(基本情報入力シート!Y97="","",基本情報入力シート!Y97)</f>
        <v/>
      </c>
      <c r="O60" s="110"/>
      <c r="P60" s="111"/>
      <c r="Q60" s="112"/>
      <c r="R60" s="113"/>
      <c r="S60" s="104"/>
      <c r="T60" s="417" t="str">
        <f>IFERROR(S60*VLOOKUP(AE60,【参考】数式用3!$AD$3:$BA$14,MATCH(N60,【参考】数式用3!$AD$2:$BA$2,0)),"")</f>
        <v/>
      </c>
      <c r="U60" s="114"/>
      <c r="V60" s="105"/>
      <c r="W60" s="124"/>
      <c r="X60" s="991" t="str">
        <f>IFERROR(V60*VLOOKUP(AF60,【参考】数式用3!$AD$15:$BA$23,MATCH(N60,【参考】数式用3!$AD$2:$BA$2,0)),"")</f>
        <v/>
      </c>
      <c r="Y60" s="992"/>
      <c r="Z60" s="115"/>
      <c r="AA60" s="106"/>
      <c r="AB60" s="426" t="str">
        <f>IFERROR(AA60*VLOOKUP(AG60,【参考】数式用3!$AD$24:$BA$27,MATCH(N60,【参考】数式用3!$AD$2:$BA$2,0)),"")</f>
        <v/>
      </c>
      <c r="AC60" s="117"/>
      <c r="AD60" s="418" t="str">
        <f t="shared" si="0"/>
        <v/>
      </c>
      <c r="AE60" s="419" t="str">
        <f t="shared" si="4"/>
        <v/>
      </c>
      <c r="AF60" s="419" t="str">
        <f t="shared" si="5"/>
        <v/>
      </c>
      <c r="AG60" s="419" t="str">
        <f t="shared" si="6"/>
        <v/>
      </c>
    </row>
    <row r="61" spans="1:33" ht="24.95" customHeight="1">
      <c r="A61" s="421">
        <v>46</v>
      </c>
      <c r="B61" s="912" t="str">
        <f>IF(基本情報入力シート!C98="","",基本情報入力シート!C98)</f>
        <v/>
      </c>
      <c r="C61" s="913"/>
      <c r="D61" s="913"/>
      <c r="E61" s="913"/>
      <c r="F61" s="913"/>
      <c r="G61" s="913"/>
      <c r="H61" s="913"/>
      <c r="I61" s="914"/>
      <c r="J61" s="422" t="str">
        <f>IF(基本情報入力シート!M98="","",基本情報入力シート!M98)</f>
        <v/>
      </c>
      <c r="K61" s="423" t="str">
        <f>IF(基本情報入力シート!R98="","",基本情報入力シート!R98)</f>
        <v/>
      </c>
      <c r="L61" s="423" t="str">
        <f>IF(基本情報入力シート!W98="","",基本情報入力シート!W98)</f>
        <v/>
      </c>
      <c r="M61" s="424" t="str">
        <f>IF(基本情報入力シート!X98="","",基本情報入力シート!X98)</f>
        <v/>
      </c>
      <c r="N61" s="425" t="str">
        <f>IF(基本情報入力シート!Y98="","",基本情報入力シート!Y98)</f>
        <v/>
      </c>
      <c r="O61" s="110"/>
      <c r="P61" s="111"/>
      <c r="Q61" s="112"/>
      <c r="R61" s="113"/>
      <c r="S61" s="104"/>
      <c r="T61" s="417" t="str">
        <f>IFERROR(S61*VLOOKUP(AE61,【参考】数式用3!$AD$3:$BA$14,MATCH(N61,【参考】数式用3!$AD$2:$BA$2,0)),"")</f>
        <v/>
      </c>
      <c r="U61" s="114"/>
      <c r="V61" s="105"/>
      <c r="W61" s="124"/>
      <c r="X61" s="991" t="str">
        <f>IFERROR(V61*VLOOKUP(AF61,【参考】数式用3!$AD$15:$BA$23,MATCH(N61,【参考】数式用3!$AD$2:$BA$2,0)),"")</f>
        <v/>
      </c>
      <c r="Y61" s="992"/>
      <c r="Z61" s="115"/>
      <c r="AA61" s="106"/>
      <c r="AB61" s="426" t="str">
        <f>IFERROR(AA61*VLOOKUP(AG61,【参考】数式用3!$AD$24:$BA$27,MATCH(N61,【参考】数式用3!$AD$2:$BA$2,0)),"")</f>
        <v/>
      </c>
      <c r="AC61" s="117"/>
      <c r="AD61" s="418" t="str">
        <f t="shared" si="0"/>
        <v/>
      </c>
      <c r="AE61" s="419" t="str">
        <f t="shared" si="4"/>
        <v/>
      </c>
      <c r="AF61" s="419" t="str">
        <f t="shared" si="5"/>
        <v/>
      </c>
      <c r="AG61" s="419" t="str">
        <f t="shared" si="6"/>
        <v/>
      </c>
    </row>
    <row r="62" spans="1:33" ht="24.95" customHeight="1">
      <c r="A62" s="421">
        <v>47</v>
      </c>
      <c r="B62" s="912" t="str">
        <f>IF(基本情報入力シート!C99="","",基本情報入力シート!C99)</f>
        <v/>
      </c>
      <c r="C62" s="913"/>
      <c r="D62" s="913"/>
      <c r="E62" s="913"/>
      <c r="F62" s="913"/>
      <c r="G62" s="913"/>
      <c r="H62" s="913"/>
      <c r="I62" s="914"/>
      <c r="J62" s="422" t="str">
        <f>IF(基本情報入力シート!M99="","",基本情報入力シート!M99)</f>
        <v/>
      </c>
      <c r="K62" s="423" t="str">
        <f>IF(基本情報入力シート!R99="","",基本情報入力シート!R99)</f>
        <v/>
      </c>
      <c r="L62" s="423" t="str">
        <f>IF(基本情報入力シート!W99="","",基本情報入力シート!W99)</f>
        <v/>
      </c>
      <c r="M62" s="424" t="str">
        <f>IF(基本情報入力シート!X99="","",基本情報入力シート!X99)</f>
        <v/>
      </c>
      <c r="N62" s="425" t="str">
        <f>IF(基本情報入力シート!Y99="","",基本情報入力シート!Y99)</f>
        <v/>
      </c>
      <c r="O62" s="110"/>
      <c r="P62" s="111"/>
      <c r="Q62" s="112"/>
      <c r="R62" s="113"/>
      <c r="S62" s="104"/>
      <c r="T62" s="417" t="str">
        <f>IFERROR(S62*VLOOKUP(AE62,【参考】数式用3!$AD$3:$BA$14,MATCH(N62,【参考】数式用3!$AD$2:$BA$2,0)),"")</f>
        <v/>
      </c>
      <c r="U62" s="114"/>
      <c r="V62" s="105"/>
      <c r="W62" s="124"/>
      <c r="X62" s="991" t="str">
        <f>IFERROR(V62*VLOOKUP(AF62,【参考】数式用3!$AD$15:$BA$23,MATCH(N62,【参考】数式用3!$AD$2:$BA$2,0)),"")</f>
        <v/>
      </c>
      <c r="Y62" s="992"/>
      <c r="Z62" s="115"/>
      <c r="AA62" s="106"/>
      <c r="AB62" s="426" t="str">
        <f>IFERROR(AA62*VLOOKUP(AG62,【参考】数式用3!$AD$24:$BA$27,MATCH(N62,【参考】数式用3!$AD$2:$BA$2,0)),"")</f>
        <v/>
      </c>
      <c r="AC62" s="117"/>
      <c r="AD62" s="418" t="str">
        <f t="shared" si="0"/>
        <v/>
      </c>
      <c r="AE62" s="419" t="str">
        <f t="shared" si="4"/>
        <v/>
      </c>
      <c r="AF62" s="419" t="str">
        <f t="shared" si="5"/>
        <v/>
      </c>
      <c r="AG62" s="419" t="str">
        <f t="shared" si="6"/>
        <v/>
      </c>
    </row>
    <row r="63" spans="1:33" ht="24.95" customHeight="1">
      <c r="A63" s="421">
        <v>48</v>
      </c>
      <c r="B63" s="912" t="str">
        <f>IF(基本情報入力シート!C100="","",基本情報入力シート!C100)</f>
        <v/>
      </c>
      <c r="C63" s="913"/>
      <c r="D63" s="913"/>
      <c r="E63" s="913"/>
      <c r="F63" s="913"/>
      <c r="G63" s="913"/>
      <c r="H63" s="913"/>
      <c r="I63" s="914"/>
      <c r="J63" s="422" t="str">
        <f>IF(基本情報入力シート!M100="","",基本情報入力シート!M100)</f>
        <v/>
      </c>
      <c r="K63" s="423" t="str">
        <f>IF(基本情報入力シート!R100="","",基本情報入力シート!R100)</f>
        <v/>
      </c>
      <c r="L63" s="423" t="str">
        <f>IF(基本情報入力シート!W100="","",基本情報入力シート!W100)</f>
        <v/>
      </c>
      <c r="M63" s="424" t="str">
        <f>IF(基本情報入力シート!X100="","",基本情報入力シート!X100)</f>
        <v/>
      </c>
      <c r="N63" s="425" t="str">
        <f>IF(基本情報入力シート!Y100="","",基本情報入力シート!Y100)</f>
        <v/>
      </c>
      <c r="O63" s="110"/>
      <c r="P63" s="111"/>
      <c r="Q63" s="112"/>
      <c r="R63" s="113"/>
      <c r="S63" s="104"/>
      <c r="T63" s="417" t="str">
        <f>IFERROR(S63*VLOOKUP(AE63,【参考】数式用3!$AD$3:$BA$14,MATCH(N63,【参考】数式用3!$AD$2:$BA$2,0)),"")</f>
        <v/>
      </c>
      <c r="U63" s="114"/>
      <c r="V63" s="105"/>
      <c r="W63" s="124"/>
      <c r="X63" s="991" t="str">
        <f>IFERROR(V63*VLOOKUP(AF63,【参考】数式用3!$AD$15:$BA$23,MATCH(N63,【参考】数式用3!$AD$2:$BA$2,0)),"")</f>
        <v/>
      </c>
      <c r="Y63" s="992"/>
      <c r="Z63" s="115"/>
      <c r="AA63" s="106"/>
      <c r="AB63" s="426" t="str">
        <f>IFERROR(AA63*VLOOKUP(AG63,【参考】数式用3!$AD$24:$BA$27,MATCH(N63,【参考】数式用3!$AD$2:$BA$2,0)),"")</f>
        <v/>
      </c>
      <c r="AC63" s="117"/>
      <c r="AD63" s="418" t="str">
        <f t="shared" si="0"/>
        <v/>
      </c>
      <c r="AE63" s="419" t="str">
        <f t="shared" si="4"/>
        <v/>
      </c>
      <c r="AF63" s="419" t="str">
        <f t="shared" si="5"/>
        <v/>
      </c>
      <c r="AG63" s="419" t="str">
        <f t="shared" si="6"/>
        <v/>
      </c>
    </row>
    <row r="64" spans="1:33" ht="24.95" customHeight="1">
      <c r="A64" s="421">
        <v>49</v>
      </c>
      <c r="B64" s="912" t="str">
        <f>IF(基本情報入力シート!C101="","",基本情報入力シート!C101)</f>
        <v/>
      </c>
      <c r="C64" s="913"/>
      <c r="D64" s="913"/>
      <c r="E64" s="913"/>
      <c r="F64" s="913"/>
      <c r="G64" s="913"/>
      <c r="H64" s="913"/>
      <c r="I64" s="914"/>
      <c r="J64" s="422" t="str">
        <f>IF(基本情報入力シート!M101="","",基本情報入力シート!M101)</f>
        <v/>
      </c>
      <c r="K64" s="423" t="str">
        <f>IF(基本情報入力シート!R101="","",基本情報入力シート!R101)</f>
        <v/>
      </c>
      <c r="L64" s="423" t="str">
        <f>IF(基本情報入力シート!W101="","",基本情報入力シート!W101)</f>
        <v/>
      </c>
      <c r="M64" s="424" t="str">
        <f>IF(基本情報入力シート!X101="","",基本情報入力シート!X101)</f>
        <v/>
      </c>
      <c r="N64" s="425" t="str">
        <f>IF(基本情報入力シート!Y101="","",基本情報入力シート!Y101)</f>
        <v/>
      </c>
      <c r="O64" s="110"/>
      <c r="P64" s="111"/>
      <c r="Q64" s="112"/>
      <c r="R64" s="113"/>
      <c r="S64" s="104"/>
      <c r="T64" s="417" t="str">
        <f>IFERROR(S64*VLOOKUP(AE64,【参考】数式用3!$AD$3:$BA$14,MATCH(N64,【参考】数式用3!$AD$2:$BA$2,0)),"")</f>
        <v/>
      </c>
      <c r="U64" s="114"/>
      <c r="V64" s="105"/>
      <c r="W64" s="124"/>
      <c r="X64" s="991" t="str">
        <f>IFERROR(V64*VLOOKUP(AF64,【参考】数式用3!$AD$15:$BA$23,MATCH(N64,【参考】数式用3!$AD$2:$BA$2,0)),"")</f>
        <v/>
      </c>
      <c r="Y64" s="992"/>
      <c r="Z64" s="115"/>
      <c r="AA64" s="106"/>
      <c r="AB64" s="426" t="str">
        <f>IFERROR(AA64*VLOOKUP(AG64,【参考】数式用3!$AD$24:$BA$27,MATCH(N64,【参考】数式用3!$AD$2:$BA$2,0)),"")</f>
        <v/>
      </c>
      <c r="AC64" s="117"/>
      <c r="AD64" s="418" t="str">
        <f t="shared" si="0"/>
        <v/>
      </c>
      <c r="AE64" s="419" t="str">
        <f t="shared" si="4"/>
        <v/>
      </c>
      <c r="AF64" s="419" t="str">
        <f t="shared" si="5"/>
        <v/>
      </c>
      <c r="AG64" s="419" t="str">
        <f t="shared" si="6"/>
        <v/>
      </c>
    </row>
    <row r="65" spans="1:33" ht="24.95" customHeight="1">
      <c r="A65" s="421">
        <v>50</v>
      </c>
      <c r="B65" s="912" t="str">
        <f>IF(基本情報入力シート!C102="","",基本情報入力シート!C102)</f>
        <v/>
      </c>
      <c r="C65" s="913"/>
      <c r="D65" s="913"/>
      <c r="E65" s="913"/>
      <c r="F65" s="913"/>
      <c r="G65" s="913"/>
      <c r="H65" s="913"/>
      <c r="I65" s="914"/>
      <c r="J65" s="422" t="str">
        <f>IF(基本情報入力シート!M102="","",基本情報入力シート!M102)</f>
        <v/>
      </c>
      <c r="K65" s="423" t="str">
        <f>IF(基本情報入力シート!R102="","",基本情報入力シート!R102)</f>
        <v/>
      </c>
      <c r="L65" s="423" t="str">
        <f>IF(基本情報入力シート!W102="","",基本情報入力シート!W102)</f>
        <v/>
      </c>
      <c r="M65" s="424" t="str">
        <f>IF(基本情報入力シート!X102="","",基本情報入力シート!X102)</f>
        <v/>
      </c>
      <c r="N65" s="425" t="str">
        <f>IF(基本情報入力シート!Y102="","",基本情報入力シート!Y102)</f>
        <v/>
      </c>
      <c r="O65" s="110"/>
      <c r="P65" s="111"/>
      <c r="Q65" s="112"/>
      <c r="R65" s="113"/>
      <c r="S65" s="104"/>
      <c r="T65" s="417" t="str">
        <f>IFERROR(S65*VLOOKUP(AE65,【参考】数式用3!$AD$3:$BA$14,MATCH(N65,【参考】数式用3!$AD$2:$BA$2,0)),"")</f>
        <v/>
      </c>
      <c r="U65" s="114"/>
      <c r="V65" s="105"/>
      <c r="W65" s="124"/>
      <c r="X65" s="991" t="str">
        <f>IFERROR(V65*VLOOKUP(AF65,【参考】数式用3!$AD$15:$BA$23,MATCH(N65,【参考】数式用3!$AD$2:$BA$2,0)),"")</f>
        <v/>
      </c>
      <c r="Y65" s="992"/>
      <c r="Z65" s="115"/>
      <c r="AA65" s="106"/>
      <c r="AB65" s="426" t="str">
        <f>IFERROR(AA65*VLOOKUP(AG65,【参考】数式用3!$AD$24:$BA$27,MATCH(N65,【参考】数式用3!$AD$2:$BA$2,0)),"")</f>
        <v/>
      </c>
      <c r="AC65" s="117"/>
      <c r="AD65" s="418" t="str">
        <f t="shared" si="0"/>
        <v/>
      </c>
      <c r="AE65" s="419" t="str">
        <f t="shared" si="4"/>
        <v/>
      </c>
      <c r="AF65" s="419" t="str">
        <f t="shared" si="5"/>
        <v/>
      </c>
      <c r="AG65" s="419" t="str">
        <f t="shared" si="6"/>
        <v/>
      </c>
    </row>
    <row r="66" spans="1:33" ht="24.95" customHeight="1">
      <c r="A66" s="421">
        <v>51</v>
      </c>
      <c r="B66" s="912" t="str">
        <f>IF(基本情報入力シート!C103="","",基本情報入力シート!C103)</f>
        <v/>
      </c>
      <c r="C66" s="913"/>
      <c r="D66" s="913"/>
      <c r="E66" s="913"/>
      <c r="F66" s="913"/>
      <c r="G66" s="913"/>
      <c r="H66" s="913"/>
      <c r="I66" s="914"/>
      <c r="J66" s="422" t="str">
        <f>IF(基本情報入力シート!M103="","",基本情報入力シート!M103)</f>
        <v/>
      </c>
      <c r="K66" s="423" t="str">
        <f>IF(基本情報入力シート!R103="","",基本情報入力シート!R103)</f>
        <v/>
      </c>
      <c r="L66" s="423" t="str">
        <f>IF(基本情報入力シート!W103="","",基本情報入力シート!W103)</f>
        <v/>
      </c>
      <c r="M66" s="424" t="str">
        <f>IF(基本情報入力シート!X103="","",基本情報入力シート!X103)</f>
        <v/>
      </c>
      <c r="N66" s="425" t="str">
        <f>IF(基本情報入力シート!Y103="","",基本情報入力シート!Y103)</f>
        <v/>
      </c>
      <c r="O66" s="110"/>
      <c r="P66" s="111"/>
      <c r="Q66" s="112"/>
      <c r="R66" s="113"/>
      <c r="S66" s="104"/>
      <c r="T66" s="417" t="str">
        <f>IFERROR(S66*VLOOKUP(AE66,【参考】数式用3!$AD$3:$BA$14,MATCH(N66,【参考】数式用3!$AD$2:$BA$2,0)),"")</f>
        <v/>
      </c>
      <c r="U66" s="114"/>
      <c r="V66" s="105"/>
      <c r="W66" s="124"/>
      <c r="X66" s="991" t="str">
        <f>IFERROR(V66*VLOOKUP(AF66,【参考】数式用3!$AD$15:$BA$23,MATCH(N66,【参考】数式用3!$AD$2:$BA$2,0)),"")</f>
        <v/>
      </c>
      <c r="Y66" s="992"/>
      <c r="Z66" s="115"/>
      <c r="AA66" s="106"/>
      <c r="AB66" s="426" t="str">
        <f>IFERROR(AA66*VLOOKUP(AG66,【参考】数式用3!$AD$24:$BA$27,MATCH(N66,【参考】数式用3!$AD$2:$BA$2,0)),"")</f>
        <v/>
      </c>
      <c r="AC66" s="117"/>
      <c r="AD66" s="418" t="str">
        <f t="shared" si="0"/>
        <v/>
      </c>
      <c r="AE66" s="419" t="str">
        <f t="shared" si="4"/>
        <v/>
      </c>
      <c r="AF66" s="419" t="str">
        <f t="shared" si="5"/>
        <v/>
      </c>
      <c r="AG66" s="419" t="str">
        <f t="shared" si="6"/>
        <v/>
      </c>
    </row>
    <row r="67" spans="1:33" ht="24.95" customHeight="1">
      <c r="A67" s="421">
        <v>52</v>
      </c>
      <c r="B67" s="912" t="str">
        <f>IF(基本情報入力シート!C104="","",基本情報入力シート!C104)</f>
        <v/>
      </c>
      <c r="C67" s="913"/>
      <c r="D67" s="913"/>
      <c r="E67" s="913"/>
      <c r="F67" s="913"/>
      <c r="G67" s="913"/>
      <c r="H67" s="913"/>
      <c r="I67" s="914"/>
      <c r="J67" s="422" t="str">
        <f>IF(基本情報入力シート!M104="","",基本情報入力シート!M104)</f>
        <v/>
      </c>
      <c r="K67" s="423" t="str">
        <f>IF(基本情報入力シート!R104="","",基本情報入力シート!R104)</f>
        <v/>
      </c>
      <c r="L67" s="423" t="str">
        <f>IF(基本情報入力シート!W104="","",基本情報入力シート!W104)</f>
        <v/>
      </c>
      <c r="M67" s="424" t="str">
        <f>IF(基本情報入力シート!X104="","",基本情報入力シート!X104)</f>
        <v/>
      </c>
      <c r="N67" s="425" t="str">
        <f>IF(基本情報入力シート!Y104="","",基本情報入力シート!Y104)</f>
        <v/>
      </c>
      <c r="O67" s="110"/>
      <c r="P67" s="111"/>
      <c r="Q67" s="112"/>
      <c r="R67" s="113"/>
      <c r="S67" s="104"/>
      <c r="T67" s="417" t="str">
        <f>IFERROR(S67*VLOOKUP(AE67,【参考】数式用3!$AD$3:$BA$14,MATCH(N67,【参考】数式用3!$AD$2:$BA$2,0)),"")</f>
        <v/>
      </c>
      <c r="U67" s="114"/>
      <c r="V67" s="105"/>
      <c r="W67" s="124"/>
      <c r="X67" s="991" t="str">
        <f>IFERROR(V67*VLOOKUP(AF67,【参考】数式用3!$AD$15:$BA$23,MATCH(N67,【参考】数式用3!$AD$2:$BA$2,0)),"")</f>
        <v/>
      </c>
      <c r="Y67" s="992"/>
      <c r="Z67" s="115"/>
      <c r="AA67" s="106"/>
      <c r="AB67" s="426" t="str">
        <f>IFERROR(AA67*VLOOKUP(AG67,【参考】数式用3!$AD$24:$BA$27,MATCH(N67,【参考】数式用3!$AD$2:$BA$2,0)),"")</f>
        <v/>
      </c>
      <c r="AC67" s="117"/>
      <c r="AD67" s="418" t="str">
        <f t="shared" si="0"/>
        <v/>
      </c>
      <c r="AE67" s="419" t="str">
        <f t="shared" si="4"/>
        <v/>
      </c>
      <c r="AF67" s="419" t="str">
        <f t="shared" si="5"/>
        <v/>
      </c>
      <c r="AG67" s="419" t="str">
        <f t="shared" si="6"/>
        <v/>
      </c>
    </row>
    <row r="68" spans="1:33" ht="24.95" customHeight="1">
      <c r="A68" s="421">
        <v>53</v>
      </c>
      <c r="B68" s="912" t="str">
        <f>IF(基本情報入力シート!C105="","",基本情報入力シート!C105)</f>
        <v/>
      </c>
      <c r="C68" s="913"/>
      <c r="D68" s="913"/>
      <c r="E68" s="913"/>
      <c r="F68" s="913"/>
      <c r="G68" s="913"/>
      <c r="H68" s="913"/>
      <c r="I68" s="914"/>
      <c r="J68" s="422" t="str">
        <f>IF(基本情報入力シート!M105="","",基本情報入力シート!M105)</f>
        <v/>
      </c>
      <c r="K68" s="423" t="str">
        <f>IF(基本情報入力シート!R105="","",基本情報入力シート!R105)</f>
        <v/>
      </c>
      <c r="L68" s="423" t="str">
        <f>IF(基本情報入力シート!W105="","",基本情報入力シート!W105)</f>
        <v/>
      </c>
      <c r="M68" s="424" t="str">
        <f>IF(基本情報入力シート!X105="","",基本情報入力シート!X105)</f>
        <v/>
      </c>
      <c r="N68" s="425" t="str">
        <f>IF(基本情報入力シート!Y105="","",基本情報入力シート!Y105)</f>
        <v/>
      </c>
      <c r="O68" s="110"/>
      <c r="P68" s="111"/>
      <c r="Q68" s="112"/>
      <c r="R68" s="113"/>
      <c r="S68" s="104"/>
      <c r="T68" s="417" t="str">
        <f>IFERROR(S68*VLOOKUP(AE68,【参考】数式用3!$AD$3:$BA$14,MATCH(N68,【参考】数式用3!$AD$2:$BA$2,0)),"")</f>
        <v/>
      </c>
      <c r="U68" s="114"/>
      <c r="V68" s="105"/>
      <c r="W68" s="124"/>
      <c r="X68" s="991" t="str">
        <f>IFERROR(V68*VLOOKUP(AF68,【参考】数式用3!$AD$15:$BA$23,MATCH(N68,【参考】数式用3!$AD$2:$BA$2,0)),"")</f>
        <v/>
      </c>
      <c r="Y68" s="992"/>
      <c r="Z68" s="115"/>
      <c r="AA68" s="106"/>
      <c r="AB68" s="426" t="str">
        <f>IFERROR(AA68*VLOOKUP(AG68,【参考】数式用3!$AD$24:$BA$27,MATCH(N68,【参考】数式用3!$AD$2:$BA$2,0)),"")</f>
        <v/>
      </c>
      <c r="AC68" s="117"/>
      <c r="AD68" s="418" t="str">
        <f t="shared" si="0"/>
        <v/>
      </c>
      <c r="AE68" s="419" t="str">
        <f t="shared" si="4"/>
        <v/>
      </c>
      <c r="AF68" s="419" t="str">
        <f t="shared" si="5"/>
        <v/>
      </c>
      <c r="AG68" s="419" t="str">
        <f t="shared" si="6"/>
        <v/>
      </c>
    </row>
    <row r="69" spans="1:33" ht="24.95" customHeight="1">
      <c r="A69" s="421">
        <v>54</v>
      </c>
      <c r="B69" s="912" t="str">
        <f>IF(基本情報入力シート!C106="","",基本情報入力シート!C106)</f>
        <v/>
      </c>
      <c r="C69" s="913"/>
      <c r="D69" s="913"/>
      <c r="E69" s="913"/>
      <c r="F69" s="913"/>
      <c r="G69" s="913"/>
      <c r="H69" s="913"/>
      <c r="I69" s="914"/>
      <c r="J69" s="422" t="str">
        <f>IF(基本情報入力シート!M106="","",基本情報入力シート!M106)</f>
        <v/>
      </c>
      <c r="K69" s="423" t="str">
        <f>IF(基本情報入力シート!R106="","",基本情報入力シート!R106)</f>
        <v/>
      </c>
      <c r="L69" s="423" t="str">
        <f>IF(基本情報入力シート!W106="","",基本情報入力シート!W106)</f>
        <v/>
      </c>
      <c r="M69" s="424" t="str">
        <f>IF(基本情報入力シート!X106="","",基本情報入力シート!X106)</f>
        <v/>
      </c>
      <c r="N69" s="425" t="str">
        <f>IF(基本情報入力シート!Y106="","",基本情報入力シート!Y106)</f>
        <v/>
      </c>
      <c r="O69" s="110"/>
      <c r="P69" s="111"/>
      <c r="Q69" s="112"/>
      <c r="R69" s="113"/>
      <c r="S69" s="104"/>
      <c r="T69" s="417" t="str">
        <f>IFERROR(S69*VLOOKUP(AE69,【参考】数式用3!$AD$3:$BA$14,MATCH(N69,【参考】数式用3!$AD$2:$BA$2,0)),"")</f>
        <v/>
      </c>
      <c r="U69" s="114"/>
      <c r="V69" s="105"/>
      <c r="W69" s="124"/>
      <c r="X69" s="991" t="str">
        <f>IFERROR(V69*VLOOKUP(AF69,【参考】数式用3!$AD$15:$BA$23,MATCH(N69,【参考】数式用3!$AD$2:$BA$2,0)),"")</f>
        <v/>
      </c>
      <c r="Y69" s="992"/>
      <c r="Z69" s="115"/>
      <c r="AA69" s="106"/>
      <c r="AB69" s="426" t="str">
        <f>IFERROR(AA69*VLOOKUP(AG69,【参考】数式用3!$AD$24:$BA$27,MATCH(N69,【参考】数式用3!$AD$2:$BA$2,0)),"")</f>
        <v/>
      </c>
      <c r="AC69" s="117"/>
      <c r="AD69" s="418" t="str">
        <f t="shared" si="0"/>
        <v/>
      </c>
      <c r="AE69" s="419" t="str">
        <f t="shared" si="4"/>
        <v/>
      </c>
      <c r="AF69" s="419" t="str">
        <f t="shared" si="5"/>
        <v/>
      </c>
      <c r="AG69" s="419" t="str">
        <f t="shared" si="6"/>
        <v/>
      </c>
    </row>
    <row r="70" spans="1:33" ht="24.95" customHeight="1">
      <c r="A70" s="421">
        <v>55</v>
      </c>
      <c r="B70" s="912" t="str">
        <f>IF(基本情報入力シート!C107="","",基本情報入力シート!C107)</f>
        <v/>
      </c>
      <c r="C70" s="913"/>
      <c r="D70" s="913"/>
      <c r="E70" s="913"/>
      <c r="F70" s="913"/>
      <c r="G70" s="913"/>
      <c r="H70" s="913"/>
      <c r="I70" s="914"/>
      <c r="J70" s="422" t="str">
        <f>IF(基本情報入力シート!M107="","",基本情報入力シート!M107)</f>
        <v/>
      </c>
      <c r="K70" s="423" t="str">
        <f>IF(基本情報入力シート!R107="","",基本情報入力シート!R107)</f>
        <v/>
      </c>
      <c r="L70" s="423" t="str">
        <f>IF(基本情報入力シート!W107="","",基本情報入力シート!W107)</f>
        <v/>
      </c>
      <c r="M70" s="424" t="str">
        <f>IF(基本情報入力シート!X107="","",基本情報入力シート!X107)</f>
        <v/>
      </c>
      <c r="N70" s="425" t="str">
        <f>IF(基本情報入力シート!Y107="","",基本情報入力シート!Y107)</f>
        <v/>
      </c>
      <c r="O70" s="110"/>
      <c r="P70" s="111"/>
      <c r="Q70" s="112"/>
      <c r="R70" s="113"/>
      <c r="S70" s="104"/>
      <c r="T70" s="417" t="str">
        <f>IFERROR(S70*VLOOKUP(AE70,【参考】数式用3!$AD$3:$BA$14,MATCH(N70,【参考】数式用3!$AD$2:$BA$2,0)),"")</f>
        <v/>
      </c>
      <c r="U70" s="114"/>
      <c r="V70" s="105"/>
      <c r="W70" s="124"/>
      <c r="X70" s="991" t="str">
        <f>IFERROR(V70*VLOOKUP(AF70,【参考】数式用3!$AD$15:$BA$23,MATCH(N70,【参考】数式用3!$AD$2:$BA$2,0)),"")</f>
        <v/>
      </c>
      <c r="Y70" s="992"/>
      <c r="Z70" s="115"/>
      <c r="AA70" s="106"/>
      <c r="AB70" s="426" t="str">
        <f>IFERROR(AA70*VLOOKUP(AG70,【参考】数式用3!$AD$24:$BA$27,MATCH(N70,【参考】数式用3!$AD$2:$BA$2,0)),"")</f>
        <v/>
      </c>
      <c r="AC70" s="117"/>
      <c r="AD70" s="418" t="str">
        <f t="shared" si="0"/>
        <v/>
      </c>
      <c r="AE70" s="419" t="str">
        <f t="shared" si="4"/>
        <v/>
      </c>
      <c r="AF70" s="419" t="str">
        <f t="shared" si="5"/>
        <v/>
      </c>
      <c r="AG70" s="419" t="str">
        <f t="shared" si="6"/>
        <v/>
      </c>
    </row>
    <row r="71" spans="1:33" ht="24.95" customHeight="1">
      <c r="A71" s="421">
        <v>56</v>
      </c>
      <c r="B71" s="912" t="str">
        <f>IF(基本情報入力シート!C108="","",基本情報入力シート!C108)</f>
        <v/>
      </c>
      <c r="C71" s="913"/>
      <c r="D71" s="913"/>
      <c r="E71" s="913"/>
      <c r="F71" s="913"/>
      <c r="G71" s="913"/>
      <c r="H71" s="913"/>
      <c r="I71" s="914"/>
      <c r="J71" s="422" t="str">
        <f>IF(基本情報入力シート!M108="","",基本情報入力シート!M108)</f>
        <v/>
      </c>
      <c r="K71" s="423" t="str">
        <f>IF(基本情報入力シート!R108="","",基本情報入力シート!R108)</f>
        <v/>
      </c>
      <c r="L71" s="423" t="str">
        <f>IF(基本情報入力シート!W108="","",基本情報入力シート!W108)</f>
        <v/>
      </c>
      <c r="M71" s="424" t="str">
        <f>IF(基本情報入力シート!X108="","",基本情報入力シート!X108)</f>
        <v/>
      </c>
      <c r="N71" s="425" t="str">
        <f>IF(基本情報入力シート!Y108="","",基本情報入力シート!Y108)</f>
        <v/>
      </c>
      <c r="O71" s="110"/>
      <c r="P71" s="111"/>
      <c r="Q71" s="112"/>
      <c r="R71" s="113"/>
      <c r="S71" s="104"/>
      <c r="T71" s="417" t="str">
        <f>IFERROR(S71*VLOOKUP(AE71,【参考】数式用3!$AD$3:$BA$14,MATCH(N71,【参考】数式用3!$AD$2:$BA$2,0)),"")</f>
        <v/>
      </c>
      <c r="U71" s="114"/>
      <c r="V71" s="105"/>
      <c r="W71" s="124"/>
      <c r="X71" s="991" t="str">
        <f>IFERROR(V71*VLOOKUP(AF71,【参考】数式用3!$AD$15:$BA$23,MATCH(N71,【参考】数式用3!$AD$2:$BA$2,0)),"")</f>
        <v/>
      </c>
      <c r="Y71" s="992"/>
      <c r="Z71" s="115"/>
      <c r="AA71" s="106"/>
      <c r="AB71" s="426" t="str">
        <f>IFERROR(AA71*VLOOKUP(AG71,【参考】数式用3!$AD$24:$BA$27,MATCH(N71,【参考】数式用3!$AD$2:$BA$2,0)),"")</f>
        <v/>
      </c>
      <c r="AC71" s="117"/>
      <c r="AD71" s="418" t="str">
        <f t="shared" si="0"/>
        <v/>
      </c>
      <c r="AE71" s="419" t="str">
        <f t="shared" si="4"/>
        <v/>
      </c>
      <c r="AF71" s="419" t="str">
        <f t="shared" si="5"/>
        <v/>
      </c>
      <c r="AG71" s="419" t="str">
        <f t="shared" si="6"/>
        <v/>
      </c>
    </row>
    <row r="72" spans="1:33" ht="24.95" customHeight="1">
      <c r="A72" s="421">
        <v>57</v>
      </c>
      <c r="B72" s="912" t="str">
        <f>IF(基本情報入力シート!C109="","",基本情報入力シート!C109)</f>
        <v/>
      </c>
      <c r="C72" s="913"/>
      <c r="D72" s="913"/>
      <c r="E72" s="913"/>
      <c r="F72" s="913"/>
      <c r="G72" s="913"/>
      <c r="H72" s="913"/>
      <c r="I72" s="914"/>
      <c r="J72" s="422" t="str">
        <f>IF(基本情報入力シート!M109="","",基本情報入力シート!M109)</f>
        <v/>
      </c>
      <c r="K72" s="423" t="str">
        <f>IF(基本情報入力シート!R109="","",基本情報入力シート!R109)</f>
        <v/>
      </c>
      <c r="L72" s="423" t="str">
        <f>IF(基本情報入力シート!W109="","",基本情報入力シート!W109)</f>
        <v/>
      </c>
      <c r="M72" s="424" t="str">
        <f>IF(基本情報入力シート!X109="","",基本情報入力シート!X109)</f>
        <v/>
      </c>
      <c r="N72" s="425" t="str">
        <f>IF(基本情報入力シート!Y109="","",基本情報入力シート!Y109)</f>
        <v/>
      </c>
      <c r="O72" s="110"/>
      <c r="P72" s="111"/>
      <c r="Q72" s="112"/>
      <c r="R72" s="113"/>
      <c r="S72" s="104"/>
      <c r="T72" s="417" t="str">
        <f>IFERROR(S72*VLOOKUP(AE72,【参考】数式用3!$AD$3:$BA$14,MATCH(N72,【参考】数式用3!$AD$2:$BA$2,0)),"")</f>
        <v/>
      </c>
      <c r="U72" s="114"/>
      <c r="V72" s="105"/>
      <c r="W72" s="124"/>
      <c r="X72" s="991" t="str">
        <f>IFERROR(V72*VLOOKUP(AF72,【参考】数式用3!$AD$15:$BA$23,MATCH(N72,【参考】数式用3!$AD$2:$BA$2,0)),"")</f>
        <v/>
      </c>
      <c r="Y72" s="992"/>
      <c r="Z72" s="115"/>
      <c r="AA72" s="106"/>
      <c r="AB72" s="426" t="str">
        <f>IFERROR(AA72*VLOOKUP(AG72,【参考】数式用3!$AD$24:$BA$27,MATCH(N72,【参考】数式用3!$AD$2:$BA$2,0)),"")</f>
        <v/>
      </c>
      <c r="AC72" s="117"/>
      <c r="AD72" s="418" t="str">
        <f t="shared" si="0"/>
        <v/>
      </c>
      <c r="AE72" s="419" t="str">
        <f t="shared" si="4"/>
        <v/>
      </c>
      <c r="AF72" s="419" t="str">
        <f t="shared" si="5"/>
        <v/>
      </c>
      <c r="AG72" s="419" t="str">
        <f t="shared" si="6"/>
        <v/>
      </c>
    </row>
    <row r="73" spans="1:33" ht="24.95" customHeight="1">
      <c r="A73" s="421">
        <v>58</v>
      </c>
      <c r="B73" s="912" t="str">
        <f>IF(基本情報入力シート!C110="","",基本情報入力シート!C110)</f>
        <v/>
      </c>
      <c r="C73" s="913"/>
      <c r="D73" s="913"/>
      <c r="E73" s="913"/>
      <c r="F73" s="913"/>
      <c r="G73" s="913"/>
      <c r="H73" s="913"/>
      <c r="I73" s="914"/>
      <c r="J73" s="422" t="str">
        <f>IF(基本情報入力シート!M110="","",基本情報入力シート!M110)</f>
        <v/>
      </c>
      <c r="K73" s="423" t="str">
        <f>IF(基本情報入力シート!R110="","",基本情報入力シート!R110)</f>
        <v/>
      </c>
      <c r="L73" s="423" t="str">
        <f>IF(基本情報入力シート!W110="","",基本情報入力シート!W110)</f>
        <v/>
      </c>
      <c r="M73" s="424" t="str">
        <f>IF(基本情報入力シート!X110="","",基本情報入力シート!X110)</f>
        <v/>
      </c>
      <c r="N73" s="425" t="str">
        <f>IF(基本情報入力シート!Y110="","",基本情報入力シート!Y110)</f>
        <v/>
      </c>
      <c r="O73" s="110"/>
      <c r="P73" s="111"/>
      <c r="Q73" s="112"/>
      <c r="R73" s="113"/>
      <c r="S73" s="104"/>
      <c r="T73" s="417" t="str">
        <f>IFERROR(S73*VLOOKUP(AE73,【参考】数式用3!$AD$3:$BA$14,MATCH(N73,【参考】数式用3!$AD$2:$BA$2,0)),"")</f>
        <v/>
      </c>
      <c r="U73" s="114"/>
      <c r="V73" s="105"/>
      <c r="W73" s="124"/>
      <c r="X73" s="991" t="str">
        <f>IFERROR(V73*VLOOKUP(AF73,【参考】数式用3!$AD$15:$BA$23,MATCH(N73,【参考】数式用3!$AD$2:$BA$2,0)),"")</f>
        <v/>
      </c>
      <c r="Y73" s="992"/>
      <c r="Z73" s="115"/>
      <c r="AA73" s="106"/>
      <c r="AB73" s="426" t="str">
        <f>IFERROR(AA73*VLOOKUP(AG73,【参考】数式用3!$AD$24:$BA$27,MATCH(N73,【参考】数式用3!$AD$2:$BA$2,0)),"")</f>
        <v/>
      </c>
      <c r="AC73" s="117"/>
      <c r="AD73" s="418" t="str">
        <f t="shared" si="0"/>
        <v/>
      </c>
      <c r="AE73" s="419" t="str">
        <f t="shared" si="4"/>
        <v/>
      </c>
      <c r="AF73" s="419" t="str">
        <f t="shared" si="5"/>
        <v/>
      </c>
      <c r="AG73" s="419" t="str">
        <f t="shared" si="6"/>
        <v/>
      </c>
    </row>
    <row r="74" spans="1:33" ht="24.95" customHeight="1">
      <c r="A74" s="421">
        <v>59</v>
      </c>
      <c r="B74" s="912" t="str">
        <f>IF(基本情報入力シート!C111="","",基本情報入力シート!C111)</f>
        <v/>
      </c>
      <c r="C74" s="913"/>
      <c r="D74" s="913"/>
      <c r="E74" s="913"/>
      <c r="F74" s="913"/>
      <c r="G74" s="913"/>
      <c r="H74" s="913"/>
      <c r="I74" s="914"/>
      <c r="J74" s="422" t="str">
        <f>IF(基本情報入力シート!M111="","",基本情報入力シート!M111)</f>
        <v/>
      </c>
      <c r="K74" s="423" t="str">
        <f>IF(基本情報入力シート!R111="","",基本情報入力シート!R111)</f>
        <v/>
      </c>
      <c r="L74" s="423" t="str">
        <f>IF(基本情報入力シート!W111="","",基本情報入力シート!W111)</f>
        <v/>
      </c>
      <c r="M74" s="424" t="str">
        <f>IF(基本情報入力シート!X111="","",基本情報入力シート!X111)</f>
        <v/>
      </c>
      <c r="N74" s="425" t="str">
        <f>IF(基本情報入力シート!Y111="","",基本情報入力シート!Y111)</f>
        <v/>
      </c>
      <c r="O74" s="110"/>
      <c r="P74" s="111"/>
      <c r="Q74" s="112"/>
      <c r="R74" s="113"/>
      <c r="S74" s="104"/>
      <c r="T74" s="417" t="str">
        <f>IFERROR(S74*VLOOKUP(AE74,【参考】数式用3!$AD$3:$BA$14,MATCH(N74,【参考】数式用3!$AD$2:$BA$2,0)),"")</f>
        <v/>
      </c>
      <c r="U74" s="114"/>
      <c r="V74" s="105"/>
      <c r="W74" s="124"/>
      <c r="X74" s="991" t="str">
        <f>IFERROR(V74*VLOOKUP(AF74,【参考】数式用3!$AD$15:$BA$23,MATCH(N74,【参考】数式用3!$AD$2:$BA$2,0)),"")</f>
        <v/>
      </c>
      <c r="Y74" s="992"/>
      <c r="Z74" s="115"/>
      <c r="AA74" s="106"/>
      <c r="AB74" s="426" t="str">
        <f>IFERROR(AA74*VLOOKUP(AG74,【参考】数式用3!$AD$24:$BA$27,MATCH(N74,【参考】数式用3!$AD$2:$BA$2,0)),"")</f>
        <v/>
      </c>
      <c r="AC74" s="117"/>
      <c r="AD74" s="418" t="str">
        <f t="shared" si="0"/>
        <v/>
      </c>
      <c r="AE74" s="419" t="str">
        <f t="shared" si="4"/>
        <v/>
      </c>
      <c r="AF74" s="419" t="str">
        <f t="shared" si="5"/>
        <v/>
      </c>
      <c r="AG74" s="419" t="str">
        <f t="shared" si="6"/>
        <v/>
      </c>
    </row>
    <row r="75" spans="1:33" ht="24.95" customHeight="1">
      <c r="A75" s="421">
        <v>60</v>
      </c>
      <c r="B75" s="912" t="str">
        <f>IF(基本情報入力シート!C112="","",基本情報入力シート!C112)</f>
        <v/>
      </c>
      <c r="C75" s="913"/>
      <c r="D75" s="913"/>
      <c r="E75" s="913"/>
      <c r="F75" s="913"/>
      <c r="G75" s="913"/>
      <c r="H75" s="913"/>
      <c r="I75" s="914"/>
      <c r="J75" s="422" t="str">
        <f>IF(基本情報入力シート!M112="","",基本情報入力シート!M112)</f>
        <v/>
      </c>
      <c r="K75" s="423" t="str">
        <f>IF(基本情報入力シート!R112="","",基本情報入力シート!R112)</f>
        <v/>
      </c>
      <c r="L75" s="423" t="str">
        <f>IF(基本情報入力シート!W112="","",基本情報入力シート!W112)</f>
        <v/>
      </c>
      <c r="M75" s="424" t="str">
        <f>IF(基本情報入力シート!X112="","",基本情報入力シート!X112)</f>
        <v/>
      </c>
      <c r="N75" s="425" t="str">
        <f>IF(基本情報入力シート!Y112="","",基本情報入力シート!Y112)</f>
        <v/>
      </c>
      <c r="O75" s="110"/>
      <c r="P75" s="111"/>
      <c r="Q75" s="112"/>
      <c r="R75" s="113"/>
      <c r="S75" s="104"/>
      <c r="T75" s="417" t="str">
        <f>IFERROR(S75*VLOOKUP(AE75,【参考】数式用3!$AD$3:$BA$14,MATCH(N75,【参考】数式用3!$AD$2:$BA$2,0)),"")</f>
        <v/>
      </c>
      <c r="U75" s="114"/>
      <c r="V75" s="105"/>
      <c r="W75" s="124"/>
      <c r="X75" s="991" t="str">
        <f>IFERROR(V75*VLOOKUP(AF75,【参考】数式用3!$AD$15:$BA$23,MATCH(N75,【参考】数式用3!$AD$2:$BA$2,0)),"")</f>
        <v/>
      </c>
      <c r="Y75" s="992"/>
      <c r="Z75" s="115"/>
      <c r="AA75" s="106"/>
      <c r="AB75" s="426" t="str">
        <f>IFERROR(AA75*VLOOKUP(AG75,【参考】数式用3!$AD$24:$BA$27,MATCH(N75,【参考】数式用3!$AD$2:$BA$2,0)),"")</f>
        <v/>
      </c>
      <c r="AC75" s="117"/>
      <c r="AD75" s="418" t="str">
        <f t="shared" si="0"/>
        <v/>
      </c>
      <c r="AE75" s="419" t="str">
        <f t="shared" si="4"/>
        <v/>
      </c>
      <c r="AF75" s="419" t="str">
        <f t="shared" si="5"/>
        <v/>
      </c>
      <c r="AG75" s="419" t="str">
        <f t="shared" si="6"/>
        <v/>
      </c>
    </row>
    <row r="76" spans="1:33" ht="24.95" customHeight="1">
      <c r="A76" s="421">
        <v>61</v>
      </c>
      <c r="B76" s="912" t="str">
        <f>IF(基本情報入力シート!C113="","",基本情報入力シート!C113)</f>
        <v/>
      </c>
      <c r="C76" s="913"/>
      <c r="D76" s="913"/>
      <c r="E76" s="913"/>
      <c r="F76" s="913"/>
      <c r="G76" s="913"/>
      <c r="H76" s="913"/>
      <c r="I76" s="914"/>
      <c r="J76" s="422" t="str">
        <f>IF(基本情報入力シート!M113="","",基本情報入力シート!M113)</f>
        <v/>
      </c>
      <c r="K76" s="423" t="str">
        <f>IF(基本情報入力シート!R113="","",基本情報入力シート!R113)</f>
        <v/>
      </c>
      <c r="L76" s="423" t="str">
        <f>IF(基本情報入力シート!W113="","",基本情報入力シート!W113)</f>
        <v/>
      </c>
      <c r="M76" s="424" t="str">
        <f>IF(基本情報入力シート!X113="","",基本情報入力シート!X113)</f>
        <v/>
      </c>
      <c r="N76" s="425" t="str">
        <f>IF(基本情報入力シート!Y113="","",基本情報入力シート!Y113)</f>
        <v/>
      </c>
      <c r="O76" s="110"/>
      <c r="P76" s="111"/>
      <c r="Q76" s="112"/>
      <c r="R76" s="113"/>
      <c r="S76" s="104"/>
      <c r="T76" s="417" t="str">
        <f>IFERROR(S76*VLOOKUP(AE76,【参考】数式用3!$AD$3:$BA$14,MATCH(N76,【参考】数式用3!$AD$2:$BA$2,0)),"")</f>
        <v/>
      </c>
      <c r="U76" s="114"/>
      <c r="V76" s="105"/>
      <c r="W76" s="124"/>
      <c r="X76" s="991" t="str">
        <f>IFERROR(V76*VLOOKUP(AF76,【参考】数式用3!$AD$15:$BA$23,MATCH(N76,【参考】数式用3!$AD$2:$BA$2,0)),"")</f>
        <v/>
      </c>
      <c r="Y76" s="992"/>
      <c r="Z76" s="115"/>
      <c r="AA76" s="106"/>
      <c r="AB76" s="426" t="str">
        <f>IFERROR(AA76*VLOOKUP(AG76,【参考】数式用3!$AD$24:$BA$27,MATCH(N76,【参考】数式用3!$AD$2:$BA$2,0)),"")</f>
        <v/>
      </c>
      <c r="AC76" s="117"/>
      <c r="AD76" s="418" t="str">
        <f t="shared" si="0"/>
        <v/>
      </c>
      <c r="AE76" s="419" t="str">
        <f t="shared" si="4"/>
        <v/>
      </c>
      <c r="AF76" s="419" t="str">
        <f t="shared" si="5"/>
        <v/>
      </c>
      <c r="AG76" s="419" t="str">
        <f t="shared" si="6"/>
        <v/>
      </c>
    </row>
    <row r="77" spans="1:33" ht="24.95" customHeight="1">
      <c r="A77" s="421">
        <v>62</v>
      </c>
      <c r="B77" s="912" t="str">
        <f>IF(基本情報入力シート!C114="","",基本情報入力シート!C114)</f>
        <v/>
      </c>
      <c r="C77" s="913"/>
      <c r="D77" s="913"/>
      <c r="E77" s="913"/>
      <c r="F77" s="913"/>
      <c r="G77" s="913"/>
      <c r="H77" s="913"/>
      <c r="I77" s="914"/>
      <c r="J77" s="422" t="str">
        <f>IF(基本情報入力シート!M114="","",基本情報入力シート!M114)</f>
        <v/>
      </c>
      <c r="K77" s="423" t="str">
        <f>IF(基本情報入力シート!R114="","",基本情報入力シート!R114)</f>
        <v/>
      </c>
      <c r="L77" s="423" t="str">
        <f>IF(基本情報入力シート!W114="","",基本情報入力シート!W114)</f>
        <v/>
      </c>
      <c r="M77" s="424" t="str">
        <f>IF(基本情報入力シート!X114="","",基本情報入力シート!X114)</f>
        <v/>
      </c>
      <c r="N77" s="425" t="str">
        <f>IF(基本情報入力シート!Y114="","",基本情報入力シート!Y114)</f>
        <v/>
      </c>
      <c r="O77" s="110"/>
      <c r="P77" s="111"/>
      <c r="Q77" s="112"/>
      <c r="R77" s="113"/>
      <c r="S77" s="104"/>
      <c r="T77" s="417" t="str">
        <f>IFERROR(S77*VLOOKUP(AE77,【参考】数式用3!$AD$3:$BA$14,MATCH(N77,【参考】数式用3!$AD$2:$BA$2,0)),"")</f>
        <v/>
      </c>
      <c r="U77" s="114"/>
      <c r="V77" s="105"/>
      <c r="W77" s="124"/>
      <c r="X77" s="991" t="str">
        <f>IFERROR(V77*VLOOKUP(AF77,【参考】数式用3!$AD$15:$BA$23,MATCH(N77,【参考】数式用3!$AD$2:$BA$2,0)),"")</f>
        <v/>
      </c>
      <c r="Y77" s="992"/>
      <c r="Z77" s="115"/>
      <c r="AA77" s="106"/>
      <c r="AB77" s="426" t="str">
        <f>IFERROR(AA77*VLOOKUP(AG77,【参考】数式用3!$AD$24:$BA$27,MATCH(N77,【参考】数式用3!$AD$2:$BA$2,0)),"")</f>
        <v/>
      </c>
      <c r="AC77" s="117"/>
      <c r="AD77" s="418" t="str">
        <f t="shared" si="0"/>
        <v/>
      </c>
      <c r="AE77" s="419" t="str">
        <f t="shared" si="4"/>
        <v/>
      </c>
      <c r="AF77" s="419" t="str">
        <f t="shared" si="5"/>
        <v/>
      </c>
      <c r="AG77" s="419" t="str">
        <f t="shared" si="6"/>
        <v/>
      </c>
    </row>
    <row r="78" spans="1:33" ht="24.95" customHeight="1">
      <c r="A78" s="421">
        <v>63</v>
      </c>
      <c r="B78" s="912" t="str">
        <f>IF(基本情報入力シート!C115="","",基本情報入力シート!C115)</f>
        <v/>
      </c>
      <c r="C78" s="913"/>
      <c r="D78" s="913"/>
      <c r="E78" s="913"/>
      <c r="F78" s="913"/>
      <c r="G78" s="913"/>
      <c r="H78" s="913"/>
      <c r="I78" s="914"/>
      <c r="J78" s="422" t="str">
        <f>IF(基本情報入力シート!M115="","",基本情報入力シート!M115)</f>
        <v/>
      </c>
      <c r="K78" s="423" t="str">
        <f>IF(基本情報入力シート!R115="","",基本情報入力シート!R115)</f>
        <v/>
      </c>
      <c r="L78" s="423" t="str">
        <f>IF(基本情報入力シート!W115="","",基本情報入力シート!W115)</f>
        <v/>
      </c>
      <c r="M78" s="424" t="str">
        <f>IF(基本情報入力シート!X115="","",基本情報入力シート!X115)</f>
        <v/>
      </c>
      <c r="N78" s="425" t="str">
        <f>IF(基本情報入力シート!Y115="","",基本情報入力シート!Y115)</f>
        <v/>
      </c>
      <c r="O78" s="110"/>
      <c r="P78" s="111"/>
      <c r="Q78" s="112"/>
      <c r="R78" s="113"/>
      <c r="S78" s="104"/>
      <c r="T78" s="417" t="str">
        <f>IFERROR(S78*VLOOKUP(AE78,【参考】数式用3!$AD$3:$BA$14,MATCH(N78,【参考】数式用3!$AD$2:$BA$2,0)),"")</f>
        <v/>
      </c>
      <c r="U78" s="114"/>
      <c r="V78" s="105"/>
      <c r="W78" s="124"/>
      <c r="X78" s="991" t="str">
        <f>IFERROR(V78*VLOOKUP(AF78,【参考】数式用3!$AD$15:$BA$23,MATCH(N78,【参考】数式用3!$AD$2:$BA$2,0)),"")</f>
        <v/>
      </c>
      <c r="Y78" s="992"/>
      <c r="Z78" s="115"/>
      <c r="AA78" s="106"/>
      <c r="AB78" s="426" t="str">
        <f>IFERROR(AA78*VLOOKUP(AG78,【参考】数式用3!$AD$24:$BA$27,MATCH(N78,【参考】数式用3!$AD$2:$BA$2,0)),"")</f>
        <v/>
      </c>
      <c r="AC78" s="117"/>
      <c r="AD78" s="418" t="str">
        <f t="shared" si="0"/>
        <v/>
      </c>
      <c r="AE78" s="419" t="str">
        <f t="shared" si="4"/>
        <v/>
      </c>
      <c r="AF78" s="419" t="str">
        <f t="shared" si="5"/>
        <v/>
      </c>
      <c r="AG78" s="419" t="str">
        <f t="shared" si="6"/>
        <v/>
      </c>
    </row>
    <row r="79" spans="1:33" ht="24.95" customHeight="1">
      <c r="A79" s="421">
        <v>64</v>
      </c>
      <c r="B79" s="912" t="str">
        <f>IF(基本情報入力シート!C116="","",基本情報入力シート!C116)</f>
        <v/>
      </c>
      <c r="C79" s="913"/>
      <c r="D79" s="913"/>
      <c r="E79" s="913"/>
      <c r="F79" s="913"/>
      <c r="G79" s="913"/>
      <c r="H79" s="913"/>
      <c r="I79" s="914"/>
      <c r="J79" s="422" t="str">
        <f>IF(基本情報入力シート!M116="","",基本情報入力シート!M116)</f>
        <v/>
      </c>
      <c r="K79" s="423" t="str">
        <f>IF(基本情報入力シート!R116="","",基本情報入力シート!R116)</f>
        <v/>
      </c>
      <c r="L79" s="423" t="str">
        <f>IF(基本情報入力シート!W116="","",基本情報入力シート!W116)</f>
        <v/>
      </c>
      <c r="M79" s="424" t="str">
        <f>IF(基本情報入力シート!X116="","",基本情報入力シート!X116)</f>
        <v/>
      </c>
      <c r="N79" s="425" t="str">
        <f>IF(基本情報入力シート!Y116="","",基本情報入力シート!Y116)</f>
        <v/>
      </c>
      <c r="O79" s="110"/>
      <c r="P79" s="111"/>
      <c r="Q79" s="112"/>
      <c r="R79" s="113"/>
      <c r="S79" s="104"/>
      <c r="T79" s="417" t="str">
        <f>IFERROR(S79*VLOOKUP(AE79,【参考】数式用3!$AD$3:$BA$14,MATCH(N79,【参考】数式用3!$AD$2:$BA$2,0)),"")</f>
        <v/>
      </c>
      <c r="U79" s="114"/>
      <c r="V79" s="105"/>
      <c r="W79" s="124"/>
      <c r="X79" s="991" t="str">
        <f>IFERROR(V79*VLOOKUP(AF79,【参考】数式用3!$AD$15:$BA$23,MATCH(N79,【参考】数式用3!$AD$2:$BA$2,0)),"")</f>
        <v/>
      </c>
      <c r="Y79" s="992"/>
      <c r="Z79" s="115"/>
      <c r="AA79" s="106"/>
      <c r="AB79" s="426" t="str">
        <f>IFERROR(AA79*VLOOKUP(AG79,【参考】数式用3!$AD$24:$BA$27,MATCH(N79,【参考】数式用3!$AD$2:$BA$2,0)),"")</f>
        <v/>
      </c>
      <c r="AC79" s="117"/>
      <c r="AD79" s="418" t="str">
        <f t="shared" si="0"/>
        <v/>
      </c>
      <c r="AE79" s="419" t="str">
        <f t="shared" si="4"/>
        <v/>
      </c>
      <c r="AF79" s="419" t="str">
        <f t="shared" si="5"/>
        <v/>
      </c>
      <c r="AG79" s="419" t="str">
        <f t="shared" si="6"/>
        <v/>
      </c>
    </row>
    <row r="80" spans="1:33" ht="24.95" customHeight="1">
      <c r="A80" s="421">
        <v>65</v>
      </c>
      <c r="B80" s="912" t="str">
        <f>IF(基本情報入力シート!C117="","",基本情報入力シート!C117)</f>
        <v/>
      </c>
      <c r="C80" s="913"/>
      <c r="D80" s="913"/>
      <c r="E80" s="913"/>
      <c r="F80" s="913"/>
      <c r="G80" s="913"/>
      <c r="H80" s="913"/>
      <c r="I80" s="914"/>
      <c r="J80" s="422" t="str">
        <f>IF(基本情報入力シート!M117="","",基本情報入力シート!M117)</f>
        <v/>
      </c>
      <c r="K80" s="423" t="str">
        <f>IF(基本情報入力シート!R117="","",基本情報入力シート!R117)</f>
        <v/>
      </c>
      <c r="L80" s="423" t="str">
        <f>IF(基本情報入力シート!W117="","",基本情報入力シート!W117)</f>
        <v/>
      </c>
      <c r="M80" s="424" t="str">
        <f>IF(基本情報入力シート!X117="","",基本情報入力シート!X117)</f>
        <v/>
      </c>
      <c r="N80" s="425" t="str">
        <f>IF(基本情報入力シート!Y117="","",基本情報入力シート!Y117)</f>
        <v/>
      </c>
      <c r="O80" s="110"/>
      <c r="P80" s="111"/>
      <c r="Q80" s="112"/>
      <c r="R80" s="113"/>
      <c r="S80" s="104"/>
      <c r="T80" s="417" t="str">
        <f>IFERROR(S80*VLOOKUP(AE80,【参考】数式用3!$AD$3:$BA$14,MATCH(N80,【参考】数式用3!$AD$2:$BA$2,0)),"")</f>
        <v/>
      </c>
      <c r="U80" s="114"/>
      <c r="V80" s="105"/>
      <c r="W80" s="124"/>
      <c r="X80" s="991" t="str">
        <f>IFERROR(V80*VLOOKUP(AF80,【参考】数式用3!$AD$15:$BA$23,MATCH(N80,【参考】数式用3!$AD$2:$BA$2,0)),"")</f>
        <v/>
      </c>
      <c r="Y80" s="992"/>
      <c r="Z80" s="115"/>
      <c r="AA80" s="106"/>
      <c r="AB80" s="426" t="str">
        <f>IFERROR(AA80*VLOOKUP(AG80,【参考】数式用3!$AD$24:$BA$27,MATCH(N80,【参考】数式用3!$AD$2:$BA$2,0)),"")</f>
        <v/>
      </c>
      <c r="AC80" s="117"/>
      <c r="AD80" s="418" t="str">
        <f t="shared" si="0"/>
        <v/>
      </c>
      <c r="AE80" s="419" t="str">
        <f t="shared" si="4"/>
        <v/>
      </c>
      <c r="AF80" s="419" t="str">
        <f t="shared" si="5"/>
        <v/>
      </c>
      <c r="AG80" s="419" t="str">
        <f t="shared" si="6"/>
        <v/>
      </c>
    </row>
    <row r="81" spans="1:33" ht="24.95" customHeight="1">
      <c r="A81" s="421">
        <v>66</v>
      </c>
      <c r="B81" s="912" t="str">
        <f>IF(基本情報入力シート!C118="","",基本情報入力シート!C118)</f>
        <v/>
      </c>
      <c r="C81" s="913"/>
      <c r="D81" s="913"/>
      <c r="E81" s="913"/>
      <c r="F81" s="913"/>
      <c r="G81" s="913"/>
      <c r="H81" s="913"/>
      <c r="I81" s="914"/>
      <c r="J81" s="422" t="str">
        <f>IF(基本情報入力シート!M118="","",基本情報入力シート!M118)</f>
        <v/>
      </c>
      <c r="K81" s="423" t="str">
        <f>IF(基本情報入力シート!R118="","",基本情報入力シート!R118)</f>
        <v/>
      </c>
      <c r="L81" s="423" t="str">
        <f>IF(基本情報入力シート!W118="","",基本情報入力シート!W118)</f>
        <v/>
      </c>
      <c r="M81" s="424" t="str">
        <f>IF(基本情報入力シート!X118="","",基本情報入力シート!X118)</f>
        <v/>
      </c>
      <c r="N81" s="425" t="str">
        <f>IF(基本情報入力シート!Y118="","",基本情報入力シート!Y118)</f>
        <v/>
      </c>
      <c r="O81" s="110"/>
      <c r="P81" s="111"/>
      <c r="Q81" s="112"/>
      <c r="R81" s="113"/>
      <c r="S81" s="104"/>
      <c r="T81" s="417" t="str">
        <f>IFERROR(S81*VLOOKUP(AE81,【参考】数式用3!$AD$3:$BA$14,MATCH(N81,【参考】数式用3!$AD$2:$BA$2,0)),"")</f>
        <v/>
      </c>
      <c r="U81" s="114"/>
      <c r="V81" s="105"/>
      <c r="W81" s="124"/>
      <c r="X81" s="991" t="str">
        <f>IFERROR(V81*VLOOKUP(AF81,【参考】数式用3!$AD$15:$BA$23,MATCH(N81,【参考】数式用3!$AD$2:$BA$2,0)),"")</f>
        <v/>
      </c>
      <c r="Y81" s="992"/>
      <c r="Z81" s="115"/>
      <c r="AA81" s="106"/>
      <c r="AB81" s="426" t="str">
        <f>IFERROR(AA81*VLOOKUP(AG81,【参考】数式用3!$AD$24:$BA$27,MATCH(N81,【参考】数式用3!$AD$2:$BA$2,0)),"")</f>
        <v/>
      </c>
      <c r="AC81" s="117"/>
      <c r="AD81" s="41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9" t="str">
        <f t="shared" si="4"/>
        <v/>
      </c>
      <c r="AF81" s="419" t="str">
        <f t="shared" si="5"/>
        <v/>
      </c>
      <c r="AG81" s="419" t="str">
        <f t="shared" si="6"/>
        <v/>
      </c>
    </row>
    <row r="82" spans="1:33" ht="24.95" customHeight="1">
      <c r="A82" s="421">
        <v>67</v>
      </c>
      <c r="B82" s="912" t="str">
        <f>IF(基本情報入力シート!C119="","",基本情報入力シート!C119)</f>
        <v/>
      </c>
      <c r="C82" s="913"/>
      <c r="D82" s="913"/>
      <c r="E82" s="913"/>
      <c r="F82" s="913"/>
      <c r="G82" s="913"/>
      <c r="H82" s="913"/>
      <c r="I82" s="914"/>
      <c r="J82" s="422" t="str">
        <f>IF(基本情報入力シート!M119="","",基本情報入力シート!M119)</f>
        <v/>
      </c>
      <c r="K82" s="423" t="str">
        <f>IF(基本情報入力シート!R119="","",基本情報入力シート!R119)</f>
        <v/>
      </c>
      <c r="L82" s="423" t="str">
        <f>IF(基本情報入力シート!W119="","",基本情報入力シート!W119)</f>
        <v/>
      </c>
      <c r="M82" s="424" t="str">
        <f>IF(基本情報入力シート!X119="","",基本情報入力シート!X119)</f>
        <v/>
      </c>
      <c r="N82" s="425" t="str">
        <f>IF(基本情報入力シート!Y119="","",基本情報入力シート!Y119)</f>
        <v/>
      </c>
      <c r="O82" s="110"/>
      <c r="P82" s="111"/>
      <c r="Q82" s="112"/>
      <c r="R82" s="113"/>
      <c r="S82" s="104"/>
      <c r="T82" s="417" t="str">
        <f>IFERROR(S82*VLOOKUP(AE82,【参考】数式用3!$AD$3:$BA$14,MATCH(N82,【参考】数式用3!$AD$2:$BA$2,0)),"")</f>
        <v/>
      </c>
      <c r="U82" s="114"/>
      <c r="V82" s="105"/>
      <c r="W82" s="124"/>
      <c r="X82" s="991" t="str">
        <f>IFERROR(V82*VLOOKUP(AF82,【参考】数式用3!$AD$15:$BA$23,MATCH(N82,【参考】数式用3!$AD$2:$BA$2,0)),"")</f>
        <v/>
      </c>
      <c r="Y82" s="992"/>
      <c r="Z82" s="115"/>
      <c r="AA82" s="106"/>
      <c r="AB82" s="426" t="str">
        <f>IFERROR(AA82*VLOOKUP(AG82,【参考】数式用3!$AD$24:$BA$27,MATCH(N82,【参考】数式用3!$AD$2:$BA$2,0)),"")</f>
        <v/>
      </c>
      <c r="AC82" s="117"/>
      <c r="AD82" s="418" t="str">
        <f t="shared" si="7"/>
        <v/>
      </c>
      <c r="AE82" s="419" t="str">
        <f t="shared" si="4"/>
        <v/>
      </c>
      <c r="AF82" s="419" t="str">
        <f t="shared" si="5"/>
        <v/>
      </c>
      <c r="AG82" s="419" t="str">
        <f t="shared" si="6"/>
        <v/>
      </c>
    </row>
    <row r="83" spans="1:33" ht="24.95" customHeight="1">
      <c r="A83" s="421">
        <v>68</v>
      </c>
      <c r="B83" s="912" t="str">
        <f>IF(基本情報入力シート!C120="","",基本情報入力シート!C120)</f>
        <v/>
      </c>
      <c r="C83" s="913"/>
      <c r="D83" s="913"/>
      <c r="E83" s="913"/>
      <c r="F83" s="913"/>
      <c r="G83" s="913"/>
      <c r="H83" s="913"/>
      <c r="I83" s="914"/>
      <c r="J83" s="422" t="str">
        <f>IF(基本情報入力シート!M120="","",基本情報入力シート!M120)</f>
        <v/>
      </c>
      <c r="K83" s="423" t="str">
        <f>IF(基本情報入力シート!R120="","",基本情報入力シート!R120)</f>
        <v/>
      </c>
      <c r="L83" s="423" t="str">
        <f>IF(基本情報入力シート!W120="","",基本情報入力シート!W120)</f>
        <v/>
      </c>
      <c r="M83" s="424" t="str">
        <f>IF(基本情報入力シート!X120="","",基本情報入力シート!X120)</f>
        <v/>
      </c>
      <c r="N83" s="425" t="str">
        <f>IF(基本情報入力シート!Y120="","",基本情報入力シート!Y120)</f>
        <v/>
      </c>
      <c r="O83" s="110"/>
      <c r="P83" s="111"/>
      <c r="Q83" s="112"/>
      <c r="R83" s="113"/>
      <c r="S83" s="104"/>
      <c r="T83" s="417" t="str">
        <f>IFERROR(S83*VLOOKUP(AE83,【参考】数式用3!$AD$3:$BA$14,MATCH(N83,【参考】数式用3!$AD$2:$BA$2,0)),"")</f>
        <v/>
      </c>
      <c r="U83" s="114"/>
      <c r="V83" s="105"/>
      <c r="W83" s="124"/>
      <c r="X83" s="991" t="str">
        <f>IFERROR(V83*VLOOKUP(AF83,【参考】数式用3!$AD$15:$BA$23,MATCH(N83,【参考】数式用3!$AD$2:$BA$2,0)),"")</f>
        <v/>
      </c>
      <c r="Y83" s="992"/>
      <c r="Z83" s="115"/>
      <c r="AA83" s="106"/>
      <c r="AB83" s="426" t="str">
        <f>IFERROR(AA83*VLOOKUP(AG83,【参考】数式用3!$AD$24:$BA$27,MATCH(N83,【参考】数式用3!$AD$2:$BA$2,0)),"")</f>
        <v/>
      </c>
      <c r="AC83" s="117"/>
      <c r="AD83" s="418" t="str">
        <f t="shared" si="7"/>
        <v/>
      </c>
      <c r="AE83" s="419" t="str">
        <f t="shared" si="4"/>
        <v/>
      </c>
      <c r="AF83" s="419" t="str">
        <f t="shared" si="5"/>
        <v/>
      </c>
      <c r="AG83" s="419" t="str">
        <f t="shared" si="6"/>
        <v/>
      </c>
    </row>
    <row r="84" spans="1:33" ht="24.95" customHeight="1">
      <c r="A84" s="421">
        <v>69</v>
      </c>
      <c r="B84" s="912" t="str">
        <f>IF(基本情報入力シート!C121="","",基本情報入力シート!C121)</f>
        <v/>
      </c>
      <c r="C84" s="913"/>
      <c r="D84" s="913"/>
      <c r="E84" s="913"/>
      <c r="F84" s="913"/>
      <c r="G84" s="913"/>
      <c r="H84" s="913"/>
      <c r="I84" s="914"/>
      <c r="J84" s="422" t="str">
        <f>IF(基本情報入力シート!M121="","",基本情報入力シート!M121)</f>
        <v/>
      </c>
      <c r="K84" s="423" t="str">
        <f>IF(基本情報入力シート!R121="","",基本情報入力シート!R121)</f>
        <v/>
      </c>
      <c r="L84" s="423" t="str">
        <f>IF(基本情報入力シート!W121="","",基本情報入力シート!W121)</f>
        <v/>
      </c>
      <c r="M84" s="424" t="str">
        <f>IF(基本情報入力シート!X121="","",基本情報入力シート!X121)</f>
        <v/>
      </c>
      <c r="N84" s="425" t="str">
        <f>IF(基本情報入力シート!Y121="","",基本情報入力シート!Y121)</f>
        <v/>
      </c>
      <c r="O84" s="110"/>
      <c r="P84" s="111"/>
      <c r="Q84" s="112"/>
      <c r="R84" s="113"/>
      <c r="S84" s="104"/>
      <c r="T84" s="417" t="str">
        <f>IFERROR(S84*VLOOKUP(AE84,【参考】数式用3!$AD$3:$BA$14,MATCH(N84,【参考】数式用3!$AD$2:$BA$2,0)),"")</f>
        <v/>
      </c>
      <c r="U84" s="114"/>
      <c r="V84" s="105"/>
      <c r="W84" s="124"/>
      <c r="X84" s="991" t="str">
        <f>IFERROR(V84*VLOOKUP(AF84,【参考】数式用3!$AD$15:$BA$23,MATCH(N84,【参考】数式用3!$AD$2:$BA$2,0)),"")</f>
        <v/>
      </c>
      <c r="Y84" s="992"/>
      <c r="Z84" s="115"/>
      <c r="AA84" s="106"/>
      <c r="AB84" s="426" t="str">
        <f>IFERROR(AA84*VLOOKUP(AG84,【参考】数式用3!$AD$24:$BA$27,MATCH(N84,【参考】数式用3!$AD$2:$BA$2,0)),"")</f>
        <v/>
      </c>
      <c r="AC84" s="117"/>
      <c r="AD84" s="418" t="str">
        <f t="shared" si="7"/>
        <v/>
      </c>
      <c r="AE84" s="419" t="str">
        <f t="shared" si="4"/>
        <v/>
      </c>
      <c r="AF84" s="419" t="str">
        <f t="shared" si="5"/>
        <v/>
      </c>
      <c r="AG84" s="419" t="str">
        <f t="shared" si="6"/>
        <v/>
      </c>
    </row>
    <row r="85" spans="1:33" ht="24.95" customHeight="1">
      <c r="A85" s="421">
        <v>70</v>
      </c>
      <c r="B85" s="912" t="str">
        <f>IF(基本情報入力シート!C122="","",基本情報入力シート!C122)</f>
        <v/>
      </c>
      <c r="C85" s="913"/>
      <c r="D85" s="913"/>
      <c r="E85" s="913"/>
      <c r="F85" s="913"/>
      <c r="G85" s="913"/>
      <c r="H85" s="913"/>
      <c r="I85" s="914"/>
      <c r="J85" s="422" t="str">
        <f>IF(基本情報入力シート!M122="","",基本情報入力シート!M122)</f>
        <v/>
      </c>
      <c r="K85" s="423" t="str">
        <f>IF(基本情報入力シート!R122="","",基本情報入力シート!R122)</f>
        <v/>
      </c>
      <c r="L85" s="423" t="str">
        <f>IF(基本情報入力シート!W122="","",基本情報入力シート!W122)</f>
        <v/>
      </c>
      <c r="M85" s="424" t="str">
        <f>IF(基本情報入力シート!X122="","",基本情報入力シート!X122)</f>
        <v/>
      </c>
      <c r="N85" s="425" t="str">
        <f>IF(基本情報入力シート!Y122="","",基本情報入力シート!Y122)</f>
        <v/>
      </c>
      <c r="O85" s="110"/>
      <c r="P85" s="111"/>
      <c r="Q85" s="112"/>
      <c r="R85" s="113"/>
      <c r="S85" s="104"/>
      <c r="T85" s="417" t="str">
        <f>IFERROR(S85*VLOOKUP(AE85,【参考】数式用3!$AD$3:$BA$14,MATCH(N85,【参考】数式用3!$AD$2:$BA$2,0)),"")</f>
        <v/>
      </c>
      <c r="U85" s="114"/>
      <c r="V85" s="105"/>
      <c r="W85" s="124"/>
      <c r="X85" s="991" t="str">
        <f>IFERROR(V85*VLOOKUP(AF85,【参考】数式用3!$AD$15:$BA$23,MATCH(N85,【参考】数式用3!$AD$2:$BA$2,0)),"")</f>
        <v/>
      </c>
      <c r="Y85" s="992"/>
      <c r="Z85" s="115"/>
      <c r="AA85" s="106"/>
      <c r="AB85" s="426" t="str">
        <f>IFERROR(AA85*VLOOKUP(AG85,【参考】数式用3!$AD$24:$BA$27,MATCH(N85,【参考】数式用3!$AD$2:$BA$2,0)),"")</f>
        <v/>
      </c>
      <c r="AC85" s="117"/>
      <c r="AD85" s="418" t="str">
        <f t="shared" si="7"/>
        <v/>
      </c>
      <c r="AE85" s="419" t="str">
        <f t="shared" si="4"/>
        <v/>
      </c>
      <c r="AF85" s="419" t="str">
        <f t="shared" si="5"/>
        <v/>
      </c>
      <c r="AG85" s="419" t="str">
        <f t="shared" si="6"/>
        <v/>
      </c>
    </row>
    <row r="86" spans="1:33" ht="24.95" customHeight="1">
      <c r="A86" s="421">
        <v>71</v>
      </c>
      <c r="B86" s="912" t="str">
        <f>IF(基本情報入力シート!C123="","",基本情報入力シート!C123)</f>
        <v/>
      </c>
      <c r="C86" s="913"/>
      <c r="D86" s="913"/>
      <c r="E86" s="913"/>
      <c r="F86" s="913"/>
      <c r="G86" s="913"/>
      <c r="H86" s="913"/>
      <c r="I86" s="914"/>
      <c r="J86" s="422" t="str">
        <f>IF(基本情報入力シート!M123="","",基本情報入力シート!M123)</f>
        <v/>
      </c>
      <c r="K86" s="423" t="str">
        <f>IF(基本情報入力シート!R123="","",基本情報入力シート!R123)</f>
        <v/>
      </c>
      <c r="L86" s="423" t="str">
        <f>IF(基本情報入力シート!W123="","",基本情報入力シート!W123)</f>
        <v/>
      </c>
      <c r="M86" s="424" t="str">
        <f>IF(基本情報入力シート!X123="","",基本情報入力シート!X123)</f>
        <v/>
      </c>
      <c r="N86" s="425" t="str">
        <f>IF(基本情報入力シート!Y123="","",基本情報入力シート!Y123)</f>
        <v/>
      </c>
      <c r="O86" s="110"/>
      <c r="P86" s="111"/>
      <c r="Q86" s="112"/>
      <c r="R86" s="113"/>
      <c r="S86" s="104"/>
      <c r="T86" s="417" t="str">
        <f>IFERROR(S86*VLOOKUP(AE86,【参考】数式用3!$AD$3:$BA$14,MATCH(N86,【参考】数式用3!$AD$2:$BA$2,0)),"")</f>
        <v/>
      </c>
      <c r="U86" s="114"/>
      <c r="V86" s="105"/>
      <c r="W86" s="124"/>
      <c r="X86" s="991" t="str">
        <f>IFERROR(V86*VLOOKUP(AF86,【参考】数式用3!$AD$15:$BA$23,MATCH(N86,【参考】数式用3!$AD$2:$BA$2,0)),"")</f>
        <v/>
      </c>
      <c r="Y86" s="992"/>
      <c r="Z86" s="115"/>
      <c r="AA86" s="106"/>
      <c r="AB86" s="426" t="str">
        <f>IFERROR(AA86*VLOOKUP(AG86,【参考】数式用3!$AD$24:$BA$27,MATCH(N86,【参考】数式用3!$AD$2:$BA$2,0)),"")</f>
        <v/>
      </c>
      <c r="AC86" s="117"/>
      <c r="AD86" s="418" t="str">
        <f t="shared" si="7"/>
        <v/>
      </c>
      <c r="AE86" s="419" t="str">
        <f t="shared" si="4"/>
        <v/>
      </c>
      <c r="AF86" s="419" t="str">
        <f t="shared" si="5"/>
        <v/>
      </c>
      <c r="AG86" s="419" t="str">
        <f t="shared" si="6"/>
        <v/>
      </c>
    </row>
    <row r="87" spans="1:33" ht="24.95" customHeight="1">
      <c r="A87" s="421">
        <v>72</v>
      </c>
      <c r="B87" s="912" t="str">
        <f>IF(基本情報入力シート!C124="","",基本情報入力シート!C124)</f>
        <v/>
      </c>
      <c r="C87" s="913"/>
      <c r="D87" s="913"/>
      <c r="E87" s="913"/>
      <c r="F87" s="913"/>
      <c r="G87" s="913"/>
      <c r="H87" s="913"/>
      <c r="I87" s="914"/>
      <c r="J87" s="422" t="str">
        <f>IF(基本情報入力シート!M124="","",基本情報入力シート!M124)</f>
        <v/>
      </c>
      <c r="K87" s="423" t="str">
        <f>IF(基本情報入力シート!R124="","",基本情報入力シート!R124)</f>
        <v/>
      </c>
      <c r="L87" s="423" t="str">
        <f>IF(基本情報入力シート!W124="","",基本情報入力シート!W124)</f>
        <v/>
      </c>
      <c r="M87" s="424" t="str">
        <f>IF(基本情報入力シート!X124="","",基本情報入力シート!X124)</f>
        <v/>
      </c>
      <c r="N87" s="425" t="str">
        <f>IF(基本情報入力シート!Y124="","",基本情報入力シート!Y124)</f>
        <v/>
      </c>
      <c r="O87" s="110"/>
      <c r="P87" s="111"/>
      <c r="Q87" s="112"/>
      <c r="R87" s="113"/>
      <c r="S87" s="104"/>
      <c r="T87" s="417" t="str">
        <f>IFERROR(S87*VLOOKUP(AE87,【参考】数式用3!$AD$3:$BA$14,MATCH(N87,【参考】数式用3!$AD$2:$BA$2,0)),"")</f>
        <v/>
      </c>
      <c r="U87" s="114"/>
      <c r="V87" s="105"/>
      <c r="W87" s="124"/>
      <c r="X87" s="991" t="str">
        <f>IFERROR(V87*VLOOKUP(AF87,【参考】数式用3!$AD$15:$BA$23,MATCH(N87,【参考】数式用3!$AD$2:$BA$2,0)),"")</f>
        <v/>
      </c>
      <c r="Y87" s="992"/>
      <c r="Z87" s="115"/>
      <c r="AA87" s="106"/>
      <c r="AB87" s="426" t="str">
        <f>IFERROR(AA87*VLOOKUP(AG87,【参考】数式用3!$AD$24:$BA$27,MATCH(N87,【参考】数式用3!$AD$2:$BA$2,0)),"")</f>
        <v/>
      </c>
      <c r="AC87" s="117"/>
      <c r="AD87" s="418" t="str">
        <f t="shared" si="7"/>
        <v/>
      </c>
      <c r="AE87" s="419" t="str">
        <f t="shared" ref="AE87:AE115" si="8">IF(AND(O87="",R87=""),"",O87&amp;"から"&amp;R87)</f>
        <v/>
      </c>
      <c r="AF87" s="419" t="str">
        <f t="shared" ref="AF87:AF115" si="9">IF(AND(P87="",U87=""),"",P87&amp;"から"&amp;U87)</f>
        <v/>
      </c>
      <c r="AG87" s="419" t="str">
        <f t="shared" ref="AG87:AG115" si="10">IF(AND(Q87="",Z87=""),"",Q87&amp;"から"&amp;Z87)</f>
        <v/>
      </c>
    </row>
    <row r="88" spans="1:33" ht="24.95" customHeight="1">
      <c r="A88" s="421">
        <v>73</v>
      </c>
      <c r="B88" s="912" t="str">
        <f>IF(基本情報入力シート!C125="","",基本情報入力シート!C125)</f>
        <v/>
      </c>
      <c r="C88" s="913"/>
      <c r="D88" s="913"/>
      <c r="E88" s="913"/>
      <c r="F88" s="913"/>
      <c r="G88" s="913"/>
      <c r="H88" s="913"/>
      <c r="I88" s="914"/>
      <c r="J88" s="422" t="str">
        <f>IF(基本情報入力シート!M125="","",基本情報入力シート!M125)</f>
        <v/>
      </c>
      <c r="K88" s="423" t="str">
        <f>IF(基本情報入力シート!R125="","",基本情報入力シート!R125)</f>
        <v/>
      </c>
      <c r="L88" s="423" t="str">
        <f>IF(基本情報入力シート!W125="","",基本情報入力シート!W125)</f>
        <v/>
      </c>
      <c r="M88" s="424" t="str">
        <f>IF(基本情報入力シート!X125="","",基本情報入力シート!X125)</f>
        <v/>
      </c>
      <c r="N88" s="425" t="str">
        <f>IF(基本情報入力シート!Y125="","",基本情報入力シート!Y125)</f>
        <v/>
      </c>
      <c r="O88" s="110"/>
      <c r="P88" s="111"/>
      <c r="Q88" s="112"/>
      <c r="R88" s="113"/>
      <c r="S88" s="104"/>
      <c r="T88" s="417" t="str">
        <f>IFERROR(S88*VLOOKUP(AE88,【参考】数式用3!$AD$3:$BA$14,MATCH(N88,【参考】数式用3!$AD$2:$BA$2,0)),"")</f>
        <v/>
      </c>
      <c r="U88" s="114"/>
      <c r="V88" s="105"/>
      <c r="W88" s="124"/>
      <c r="X88" s="991" t="str">
        <f>IFERROR(V88*VLOOKUP(AF88,【参考】数式用3!$AD$15:$BA$23,MATCH(N88,【参考】数式用3!$AD$2:$BA$2,0)),"")</f>
        <v/>
      </c>
      <c r="Y88" s="992"/>
      <c r="Z88" s="115"/>
      <c r="AA88" s="106"/>
      <c r="AB88" s="426" t="str">
        <f>IFERROR(AA88*VLOOKUP(AG88,【参考】数式用3!$AD$24:$BA$27,MATCH(N88,【参考】数式用3!$AD$2:$BA$2,0)),"")</f>
        <v/>
      </c>
      <c r="AC88" s="117"/>
      <c r="AD88" s="418" t="str">
        <f t="shared" si="7"/>
        <v/>
      </c>
      <c r="AE88" s="419" t="str">
        <f t="shared" si="8"/>
        <v/>
      </c>
      <c r="AF88" s="419" t="str">
        <f t="shared" si="9"/>
        <v/>
      </c>
      <c r="AG88" s="419" t="str">
        <f t="shared" si="10"/>
        <v/>
      </c>
    </row>
    <row r="89" spans="1:33" ht="24.95" customHeight="1">
      <c r="A89" s="421">
        <v>74</v>
      </c>
      <c r="B89" s="912" t="str">
        <f>IF(基本情報入力シート!C126="","",基本情報入力シート!C126)</f>
        <v/>
      </c>
      <c r="C89" s="913"/>
      <c r="D89" s="913"/>
      <c r="E89" s="913"/>
      <c r="F89" s="913"/>
      <c r="G89" s="913"/>
      <c r="H89" s="913"/>
      <c r="I89" s="914"/>
      <c r="J89" s="422" t="str">
        <f>IF(基本情報入力シート!M126="","",基本情報入力シート!M126)</f>
        <v/>
      </c>
      <c r="K89" s="423" t="str">
        <f>IF(基本情報入力シート!R126="","",基本情報入力シート!R126)</f>
        <v/>
      </c>
      <c r="L89" s="423" t="str">
        <f>IF(基本情報入力シート!W126="","",基本情報入力シート!W126)</f>
        <v/>
      </c>
      <c r="M89" s="424" t="str">
        <f>IF(基本情報入力シート!X126="","",基本情報入力シート!X126)</f>
        <v/>
      </c>
      <c r="N89" s="425" t="str">
        <f>IF(基本情報入力シート!Y126="","",基本情報入力シート!Y126)</f>
        <v/>
      </c>
      <c r="O89" s="110"/>
      <c r="P89" s="111"/>
      <c r="Q89" s="112"/>
      <c r="R89" s="113"/>
      <c r="S89" s="104"/>
      <c r="T89" s="417" t="str">
        <f>IFERROR(S89*VLOOKUP(AE89,【参考】数式用3!$AD$3:$BA$14,MATCH(N89,【参考】数式用3!$AD$2:$BA$2,0)),"")</f>
        <v/>
      </c>
      <c r="U89" s="114"/>
      <c r="V89" s="105"/>
      <c r="W89" s="124"/>
      <c r="X89" s="991" t="str">
        <f>IFERROR(V89*VLOOKUP(AF89,【参考】数式用3!$AD$15:$BA$23,MATCH(N89,【参考】数式用3!$AD$2:$BA$2,0)),"")</f>
        <v/>
      </c>
      <c r="Y89" s="992"/>
      <c r="Z89" s="115"/>
      <c r="AA89" s="106"/>
      <c r="AB89" s="426" t="str">
        <f>IFERROR(AA89*VLOOKUP(AG89,【参考】数式用3!$AD$24:$BA$27,MATCH(N89,【参考】数式用3!$AD$2:$BA$2,0)),"")</f>
        <v/>
      </c>
      <c r="AC89" s="117"/>
      <c r="AD89" s="418" t="str">
        <f t="shared" si="7"/>
        <v/>
      </c>
      <c r="AE89" s="419" t="str">
        <f t="shared" si="8"/>
        <v/>
      </c>
      <c r="AF89" s="419" t="str">
        <f t="shared" si="9"/>
        <v/>
      </c>
      <c r="AG89" s="419" t="str">
        <f t="shared" si="10"/>
        <v/>
      </c>
    </row>
    <row r="90" spans="1:33" ht="24.95" customHeight="1">
      <c r="A90" s="421">
        <v>75</v>
      </c>
      <c r="B90" s="912" t="str">
        <f>IF(基本情報入力シート!C127="","",基本情報入力シート!C127)</f>
        <v/>
      </c>
      <c r="C90" s="913"/>
      <c r="D90" s="913"/>
      <c r="E90" s="913"/>
      <c r="F90" s="913"/>
      <c r="G90" s="913"/>
      <c r="H90" s="913"/>
      <c r="I90" s="914"/>
      <c r="J90" s="422" t="str">
        <f>IF(基本情報入力シート!M127="","",基本情報入力シート!M127)</f>
        <v/>
      </c>
      <c r="K90" s="423" t="str">
        <f>IF(基本情報入力シート!R127="","",基本情報入力シート!R127)</f>
        <v/>
      </c>
      <c r="L90" s="423" t="str">
        <f>IF(基本情報入力シート!W127="","",基本情報入力シート!W127)</f>
        <v/>
      </c>
      <c r="M90" s="424" t="str">
        <f>IF(基本情報入力シート!X127="","",基本情報入力シート!X127)</f>
        <v/>
      </c>
      <c r="N90" s="425" t="str">
        <f>IF(基本情報入力シート!Y127="","",基本情報入力シート!Y127)</f>
        <v/>
      </c>
      <c r="O90" s="110"/>
      <c r="P90" s="111"/>
      <c r="Q90" s="112"/>
      <c r="R90" s="113"/>
      <c r="S90" s="104"/>
      <c r="T90" s="417" t="str">
        <f>IFERROR(S90*VLOOKUP(AE90,【参考】数式用3!$AD$3:$BA$14,MATCH(N90,【参考】数式用3!$AD$2:$BA$2,0)),"")</f>
        <v/>
      </c>
      <c r="U90" s="114"/>
      <c r="V90" s="105"/>
      <c r="W90" s="124"/>
      <c r="X90" s="991" t="str">
        <f>IFERROR(V90*VLOOKUP(AF90,【参考】数式用3!$AD$15:$BA$23,MATCH(N90,【参考】数式用3!$AD$2:$BA$2,0)),"")</f>
        <v/>
      </c>
      <c r="Y90" s="992"/>
      <c r="Z90" s="115"/>
      <c r="AA90" s="106"/>
      <c r="AB90" s="426" t="str">
        <f>IFERROR(AA90*VLOOKUP(AG90,【参考】数式用3!$AD$24:$BA$27,MATCH(N90,【参考】数式用3!$AD$2:$BA$2,0)),"")</f>
        <v/>
      </c>
      <c r="AC90" s="117"/>
      <c r="AD90" s="418" t="str">
        <f t="shared" si="7"/>
        <v/>
      </c>
      <c r="AE90" s="419" t="str">
        <f t="shared" si="8"/>
        <v/>
      </c>
      <c r="AF90" s="419" t="str">
        <f t="shared" si="9"/>
        <v/>
      </c>
      <c r="AG90" s="419" t="str">
        <f t="shared" si="10"/>
        <v/>
      </c>
    </row>
    <row r="91" spans="1:33" ht="24.95" customHeight="1">
      <c r="A91" s="421">
        <v>76</v>
      </c>
      <c r="B91" s="912" t="str">
        <f>IF(基本情報入力シート!C128="","",基本情報入力シート!C128)</f>
        <v/>
      </c>
      <c r="C91" s="913"/>
      <c r="D91" s="913"/>
      <c r="E91" s="913"/>
      <c r="F91" s="913"/>
      <c r="G91" s="913"/>
      <c r="H91" s="913"/>
      <c r="I91" s="914"/>
      <c r="J91" s="422" t="str">
        <f>IF(基本情報入力シート!M128="","",基本情報入力シート!M128)</f>
        <v/>
      </c>
      <c r="K91" s="423" t="str">
        <f>IF(基本情報入力シート!R128="","",基本情報入力シート!R128)</f>
        <v/>
      </c>
      <c r="L91" s="423" t="str">
        <f>IF(基本情報入力シート!W128="","",基本情報入力シート!W128)</f>
        <v/>
      </c>
      <c r="M91" s="424" t="str">
        <f>IF(基本情報入力シート!X128="","",基本情報入力シート!X128)</f>
        <v/>
      </c>
      <c r="N91" s="425" t="str">
        <f>IF(基本情報入力シート!Y128="","",基本情報入力シート!Y128)</f>
        <v/>
      </c>
      <c r="O91" s="110"/>
      <c r="P91" s="111"/>
      <c r="Q91" s="112"/>
      <c r="R91" s="113"/>
      <c r="S91" s="104"/>
      <c r="T91" s="417" t="str">
        <f>IFERROR(S91*VLOOKUP(AE91,【参考】数式用3!$AD$3:$BA$14,MATCH(N91,【参考】数式用3!$AD$2:$BA$2,0)),"")</f>
        <v/>
      </c>
      <c r="U91" s="114"/>
      <c r="V91" s="105"/>
      <c r="W91" s="124"/>
      <c r="X91" s="991" t="str">
        <f>IFERROR(V91*VLOOKUP(AF91,【参考】数式用3!$AD$15:$BA$23,MATCH(N91,【参考】数式用3!$AD$2:$BA$2,0)),"")</f>
        <v/>
      </c>
      <c r="Y91" s="992"/>
      <c r="Z91" s="115"/>
      <c r="AA91" s="106"/>
      <c r="AB91" s="426" t="str">
        <f>IFERROR(AA91*VLOOKUP(AG91,【参考】数式用3!$AD$24:$BA$27,MATCH(N91,【参考】数式用3!$AD$2:$BA$2,0)),"")</f>
        <v/>
      </c>
      <c r="AC91" s="117"/>
      <c r="AD91" s="418" t="str">
        <f t="shared" si="7"/>
        <v/>
      </c>
      <c r="AE91" s="419" t="str">
        <f t="shared" si="8"/>
        <v/>
      </c>
      <c r="AF91" s="419" t="str">
        <f t="shared" si="9"/>
        <v/>
      </c>
      <c r="AG91" s="419" t="str">
        <f t="shared" si="10"/>
        <v/>
      </c>
    </row>
    <row r="92" spans="1:33" ht="24.95" customHeight="1">
      <c r="A92" s="421">
        <v>77</v>
      </c>
      <c r="B92" s="912" t="str">
        <f>IF(基本情報入力シート!C129="","",基本情報入力シート!C129)</f>
        <v/>
      </c>
      <c r="C92" s="913"/>
      <c r="D92" s="913"/>
      <c r="E92" s="913"/>
      <c r="F92" s="913"/>
      <c r="G92" s="913"/>
      <c r="H92" s="913"/>
      <c r="I92" s="914"/>
      <c r="J92" s="422" t="str">
        <f>IF(基本情報入力シート!M129="","",基本情報入力シート!M129)</f>
        <v/>
      </c>
      <c r="K92" s="423" t="str">
        <f>IF(基本情報入力シート!R129="","",基本情報入力シート!R129)</f>
        <v/>
      </c>
      <c r="L92" s="423" t="str">
        <f>IF(基本情報入力シート!W129="","",基本情報入力シート!W129)</f>
        <v/>
      </c>
      <c r="M92" s="424" t="str">
        <f>IF(基本情報入力シート!X129="","",基本情報入力シート!X129)</f>
        <v/>
      </c>
      <c r="N92" s="425" t="str">
        <f>IF(基本情報入力シート!Y129="","",基本情報入力シート!Y129)</f>
        <v/>
      </c>
      <c r="O92" s="110"/>
      <c r="P92" s="111"/>
      <c r="Q92" s="112"/>
      <c r="R92" s="113"/>
      <c r="S92" s="104"/>
      <c r="T92" s="417" t="str">
        <f>IFERROR(S92*VLOOKUP(AE92,【参考】数式用3!$AD$3:$BA$14,MATCH(N92,【参考】数式用3!$AD$2:$BA$2,0)),"")</f>
        <v/>
      </c>
      <c r="U92" s="114"/>
      <c r="V92" s="105"/>
      <c r="W92" s="124"/>
      <c r="X92" s="991" t="str">
        <f>IFERROR(V92*VLOOKUP(AF92,【参考】数式用3!$AD$15:$BA$23,MATCH(N92,【参考】数式用3!$AD$2:$BA$2,0)),"")</f>
        <v/>
      </c>
      <c r="Y92" s="992"/>
      <c r="Z92" s="115"/>
      <c r="AA92" s="106"/>
      <c r="AB92" s="426" t="str">
        <f>IFERROR(AA92*VLOOKUP(AG92,【参考】数式用3!$AD$24:$BA$27,MATCH(N92,【参考】数式用3!$AD$2:$BA$2,0)),"")</f>
        <v/>
      </c>
      <c r="AC92" s="117"/>
      <c r="AD92" s="418" t="str">
        <f t="shared" si="7"/>
        <v/>
      </c>
      <c r="AE92" s="419" t="str">
        <f t="shared" si="8"/>
        <v/>
      </c>
      <c r="AF92" s="419" t="str">
        <f t="shared" si="9"/>
        <v/>
      </c>
      <c r="AG92" s="419" t="str">
        <f t="shared" si="10"/>
        <v/>
      </c>
    </row>
    <row r="93" spans="1:33" ht="24.95" customHeight="1">
      <c r="A93" s="421">
        <v>78</v>
      </c>
      <c r="B93" s="912" t="str">
        <f>IF(基本情報入力シート!C130="","",基本情報入力シート!C130)</f>
        <v/>
      </c>
      <c r="C93" s="913"/>
      <c r="D93" s="913"/>
      <c r="E93" s="913"/>
      <c r="F93" s="913"/>
      <c r="G93" s="913"/>
      <c r="H93" s="913"/>
      <c r="I93" s="914"/>
      <c r="J93" s="422" t="str">
        <f>IF(基本情報入力シート!M130="","",基本情報入力シート!M130)</f>
        <v/>
      </c>
      <c r="K93" s="423" t="str">
        <f>IF(基本情報入力シート!R130="","",基本情報入力シート!R130)</f>
        <v/>
      </c>
      <c r="L93" s="423" t="str">
        <f>IF(基本情報入力シート!W130="","",基本情報入力シート!W130)</f>
        <v/>
      </c>
      <c r="M93" s="424" t="str">
        <f>IF(基本情報入力シート!X130="","",基本情報入力シート!X130)</f>
        <v/>
      </c>
      <c r="N93" s="425" t="str">
        <f>IF(基本情報入力シート!Y130="","",基本情報入力シート!Y130)</f>
        <v/>
      </c>
      <c r="O93" s="110"/>
      <c r="P93" s="111"/>
      <c r="Q93" s="112"/>
      <c r="R93" s="113"/>
      <c r="S93" s="104"/>
      <c r="T93" s="417" t="str">
        <f>IFERROR(S93*VLOOKUP(AE93,【参考】数式用3!$AD$3:$BA$14,MATCH(N93,【参考】数式用3!$AD$2:$BA$2,0)),"")</f>
        <v/>
      </c>
      <c r="U93" s="114"/>
      <c r="V93" s="105"/>
      <c r="W93" s="124"/>
      <c r="X93" s="991" t="str">
        <f>IFERROR(V93*VLOOKUP(AF93,【参考】数式用3!$AD$15:$BA$23,MATCH(N93,【参考】数式用3!$AD$2:$BA$2,0)),"")</f>
        <v/>
      </c>
      <c r="Y93" s="992"/>
      <c r="Z93" s="115"/>
      <c r="AA93" s="106"/>
      <c r="AB93" s="426" t="str">
        <f>IFERROR(AA93*VLOOKUP(AG93,【参考】数式用3!$AD$24:$BA$27,MATCH(N93,【参考】数式用3!$AD$2:$BA$2,0)),"")</f>
        <v/>
      </c>
      <c r="AC93" s="117"/>
      <c r="AD93" s="418" t="str">
        <f t="shared" si="7"/>
        <v/>
      </c>
      <c r="AE93" s="419" t="str">
        <f t="shared" si="8"/>
        <v/>
      </c>
      <c r="AF93" s="419" t="str">
        <f t="shared" si="9"/>
        <v/>
      </c>
      <c r="AG93" s="419" t="str">
        <f t="shared" si="10"/>
        <v/>
      </c>
    </row>
    <row r="94" spans="1:33" ht="24.95" customHeight="1">
      <c r="A94" s="421">
        <v>79</v>
      </c>
      <c r="B94" s="912" t="str">
        <f>IF(基本情報入力シート!C131="","",基本情報入力シート!C131)</f>
        <v/>
      </c>
      <c r="C94" s="913"/>
      <c r="D94" s="913"/>
      <c r="E94" s="913"/>
      <c r="F94" s="913"/>
      <c r="G94" s="913"/>
      <c r="H94" s="913"/>
      <c r="I94" s="914"/>
      <c r="J94" s="422" t="str">
        <f>IF(基本情報入力シート!M131="","",基本情報入力シート!M131)</f>
        <v/>
      </c>
      <c r="K94" s="423" t="str">
        <f>IF(基本情報入力シート!R131="","",基本情報入力シート!R131)</f>
        <v/>
      </c>
      <c r="L94" s="423" t="str">
        <f>IF(基本情報入力シート!W131="","",基本情報入力シート!W131)</f>
        <v/>
      </c>
      <c r="M94" s="424" t="str">
        <f>IF(基本情報入力シート!X131="","",基本情報入力シート!X131)</f>
        <v/>
      </c>
      <c r="N94" s="425" t="str">
        <f>IF(基本情報入力シート!Y131="","",基本情報入力シート!Y131)</f>
        <v/>
      </c>
      <c r="O94" s="110"/>
      <c r="P94" s="111"/>
      <c r="Q94" s="112"/>
      <c r="R94" s="113"/>
      <c r="S94" s="104"/>
      <c r="T94" s="417" t="str">
        <f>IFERROR(S94*VLOOKUP(AE94,【参考】数式用3!$AD$3:$BA$14,MATCH(N94,【参考】数式用3!$AD$2:$BA$2,0)),"")</f>
        <v/>
      </c>
      <c r="U94" s="114"/>
      <c r="V94" s="105"/>
      <c r="W94" s="124"/>
      <c r="X94" s="991" t="str">
        <f>IFERROR(V94*VLOOKUP(AF94,【参考】数式用3!$AD$15:$BA$23,MATCH(N94,【参考】数式用3!$AD$2:$BA$2,0)),"")</f>
        <v/>
      </c>
      <c r="Y94" s="992"/>
      <c r="Z94" s="115"/>
      <c r="AA94" s="106"/>
      <c r="AB94" s="426" t="str">
        <f>IFERROR(AA94*VLOOKUP(AG94,【参考】数式用3!$AD$24:$BA$27,MATCH(N94,【参考】数式用3!$AD$2:$BA$2,0)),"")</f>
        <v/>
      </c>
      <c r="AC94" s="117"/>
      <c r="AD94" s="418" t="str">
        <f t="shared" si="7"/>
        <v/>
      </c>
      <c r="AE94" s="419" t="str">
        <f t="shared" si="8"/>
        <v/>
      </c>
      <c r="AF94" s="419" t="str">
        <f t="shared" si="9"/>
        <v/>
      </c>
      <c r="AG94" s="419" t="str">
        <f t="shared" si="10"/>
        <v/>
      </c>
    </row>
    <row r="95" spans="1:33" ht="24.95" customHeight="1">
      <c r="A95" s="421">
        <v>80</v>
      </c>
      <c r="B95" s="912" t="str">
        <f>IF(基本情報入力シート!C132="","",基本情報入力シート!C132)</f>
        <v/>
      </c>
      <c r="C95" s="913"/>
      <c r="D95" s="913"/>
      <c r="E95" s="913"/>
      <c r="F95" s="913"/>
      <c r="G95" s="913"/>
      <c r="H95" s="913"/>
      <c r="I95" s="914"/>
      <c r="J95" s="422" t="str">
        <f>IF(基本情報入力シート!M132="","",基本情報入力シート!M132)</f>
        <v/>
      </c>
      <c r="K95" s="423" t="str">
        <f>IF(基本情報入力シート!R132="","",基本情報入力シート!R132)</f>
        <v/>
      </c>
      <c r="L95" s="423" t="str">
        <f>IF(基本情報入力シート!W132="","",基本情報入力シート!W132)</f>
        <v/>
      </c>
      <c r="M95" s="424" t="str">
        <f>IF(基本情報入力シート!X132="","",基本情報入力シート!X132)</f>
        <v/>
      </c>
      <c r="N95" s="425" t="str">
        <f>IF(基本情報入力シート!Y132="","",基本情報入力シート!Y132)</f>
        <v/>
      </c>
      <c r="O95" s="110"/>
      <c r="P95" s="111"/>
      <c r="Q95" s="112"/>
      <c r="R95" s="113"/>
      <c r="S95" s="104"/>
      <c r="T95" s="417" t="str">
        <f>IFERROR(S95*VLOOKUP(AE95,【参考】数式用3!$AD$3:$BA$14,MATCH(N95,【参考】数式用3!$AD$2:$BA$2,0)),"")</f>
        <v/>
      </c>
      <c r="U95" s="114"/>
      <c r="V95" s="105"/>
      <c r="W95" s="124"/>
      <c r="X95" s="991" t="str">
        <f>IFERROR(V95*VLOOKUP(AF95,【参考】数式用3!$AD$15:$BA$23,MATCH(N95,【参考】数式用3!$AD$2:$BA$2,0)),"")</f>
        <v/>
      </c>
      <c r="Y95" s="992"/>
      <c r="Z95" s="115"/>
      <c r="AA95" s="106"/>
      <c r="AB95" s="426" t="str">
        <f>IFERROR(AA95*VLOOKUP(AG95,【参考】数式用3!$AD$24:$BA$27,MATCH(N95,【参考】数式用3!$AD$2:$BA$2,0)),"")</f>
        <v/>
      </c>
      <c r="AC95" s="117"/>
      <c r="AD95" s="418" t="str">
        <f t="shared" si="7"/>
        <v/>
      </c>
      <c r="AE95" s="419" t="str">
        <f t="shared" si="8"/>
        <v/>
      </c>
      <c r="AF95" s="419" t="str">
        <f t="shared" si="9"/>
        <v/>
      </c>
      <c r="AG95" s="419" t="str">
        <f t="shared" si="10"/>
        <v/>
      </c>
    </row>
    <row r="96" spans="1:33" ht="24.95" customHeight="1">
      <c r="A96" s="421">
        <v>81</v>
      </c>
      <c r="B96" s="912" t="str">
        <f>IF(基本情報入力シート!C133="","",基本情報入力シート!C133)</f>
        <v/>
      </c>
      <c r="C96" s="913"/>
      <c r="D96" s="913"/>
      <c r="E96" s="913"/>
      <c r="F96" s="913"/>
      <c r="G96" s="913"/>
      <c r="H96" s="913"/>
      <c r="I96" s="914"/>
      <c r="J96" s="422" t="str">
        <f>IF(基本情報入力シート!M133="","",基本情報入力シート!M133)</f>
        <v/>
      </c>
      <c r="K96" s="423" t="str">
        <f>IF(基本情報入力シート!R133="","",基本情報入力シート!R133)</f>
        <v/>
      </c>
      <c r="L96" s="423" t="str">
        <f>IF(基本情報入力シート!W133="","",基本情報入力シート!W133)</f>
        <v/>
      </c>
      <c r="M96" s="424" t="str">
        <f>IF(基本情報入力シート!X133="","",基本情報入力シート!X133)</f>
        <v/>
      </c>
      <c r="N96" s="425" t="str">
        <f>IF(基本情報入力シート!Y133="","",基本情報入力シート!Y133)</f>
        <v/>
      </c>
      <c r="O96" s="110"/>
      <c r="P96" s="111"/>
      <c r="Q96" s="112"/>
      <c r="R96" s="113"/>
      <c r="S96" s="104"/>
      <c r="T96" s="417" t="str">
        <f>IFERROR(S96*VLOOKUP(AE96,【参考】数式用3!$AD$3:$BA$14,MATCH(N96,【参考】数式用3!$AD$2:$BA$2,0)),"")</f>
        <v/>
      </c>
      <c r="U96" s="114"/>
      <c r="V96" s="105"/>
      <c r="W96" s="124"/>
      <c r="X96" s="991" t="str">
        <f>IFERROR(V96*VLOOKUP(AF96,【参考】数式用3!$AD$15:$BA$23,MATCH(N96,【参考】数式用3!$AD$2:$BA$2,0)),"")</f>
        <v/>
      </c>
      <c r="Y96" s="992"/>
      <c r="Z96" s="115"/>
      <c r="AA96" s="106"/>
      <c r="AB96" s="426" t="str">
        <f>IFERROR(AA96*VLOOKUP(AG96,【参考】数式用3!$AD$24:$BA$27,MATCH(N96,【参考】数式用3!$AD$2:$BA$2,0)),"")</f>
        <v/>
      </c>
      <c r="AC96" s="117"/>
      <c r="AD96" s="418" t="str">
        <f t="shared" si="7"/>
        <v/>
      </c>
      <c r="AE96" s="419" t="str">
        <f t="shared" si="8"/>
        <v/>
      </c>
      <c r="AF96" s="419" t="str">
        <f t="shared" si="9"/>
        <v/>
      </c>
      <c r="AG96" s="419" t="str">
        <f t="shared" si="10"/>
        <v/>
      </c>
    </row>
    <row r="97" spans="1:33" ht="24.95" customHeight="1">
      <c r="A97" s="421">
        <v>82</v>
      </c>
      <c r="B97" s="912" t="str">
        <f>IF(基本情報入力シート!C134="","",基本情報入力シート!C134)</f>
        <v/>
      </c>
      <c r="C97" s="913"/>
      <c r="D97" s="913"/>
      <c r="E97" s="913"/>
      <c r="F97" s="913"/>
      <c r="G97" s="913"/>
      <c r="H97" s="913"/>
      <c r="I97" s="914"/>
      <c r="J97" s="422" t="str">
        <f>IF(基本情報入力シート!M134="","",基本情報入力シート!M134)</f>
        <v/>
      </c>
      <c r="K97" s="423" t="str">
        <f>IF(基本情報入力シート!R134="","",基本情報入力シート!R134)</f>
        <v/>
      </c>
      <c r="L97" s="423" t="str">
        <f>IF(基本情報入力シート!W134="","",基本情報入力シート!W134)</f>
        <v/>
      </c>
      <c r="M97" s="424" t="str">
        <f>IF(基本情報入力シート!X134="","",基本情報入力シート!X134)</f>
        <v/>
      </c>
      <c r="N97" s="425" t="str">
        <f>IF(基本情報入力シート!Y134="","",基本情報入力シート!Y134)</f>
        <v/>
      </c>
      <c r="O97" s="110"/>
      <c r="P97" s="111"/>
      <c r="Q97" s="112"/>
      <c r="R97" s="113"/>
      <c r="S97" s="104"/>
      <c r="T97" s="417" t="str">
        <f>IFERROR(S97*VLOOKUP(AE97,【参考】数式用3!$AD$3:$BA$14,MATCH(N97,【参考】数式用3!$AD$2:$BA$2,0)),"")</f>
        <v/>
      </c>
      <c r="U97" s="114"/>
      <c r="V97" s="105"/>
      <c r="W97" s="124"/>
      <c r="X97" s="991" t="str">
        <f>IFERROR(V97*VLOOKUP(AF97,【参考】数式用3!$AD$15:$BA$23,MATCH(N97,【参考】数式用3!$AD$2:$BA$2,0)),"")</f>
        <v/>
      </c>
      <c r="Y97" s="992"/>
      <c r="Z97" s="115"/>
      <c r="AA97" s="106"/>
      <c r="AB97" s="426" t="str">
        <f>IFERROR(AA97*VLOOKUP(AG97,【参考】数式用3!$AD$24:$BA$27,MATCH(N97,【参考】数式用3!$AD$2:$BA$2,0)),"")</f>
        <v/>
      </c>
      <c r="AC97" s="117"/>
      <c r="AD97" s="418" t="str">
        <f t="shared" si="7"/>
        <v/>
      </c>
      <c r="AE97" s="419" t="str">
        <f t="shared" si="8"/>
        <v/>
      </c>
      <c r="AF97" s="419" t="str">
        <f t="shared" si="9"/>
        <v/>
      </c>
      <c r="AG97" s="419" t="str">
        <f t="shared" si="10"/>
        <v/>
      </c>
    </row>
    <row r="98" spans="1:33" ht="24.95" customHeight="1">
      <c r="A98" s="421">
        <v>83</v>
      </c>
      <c r="B98" s="912" t="str">
        <f>IF(基本情報入力シート!C135="","",基本情報入力シート!C135)</f>
        <v/>
      </c>
      <c r="C98" s="913"/>
      <c r="D98" s="913"/>
      <c r="E98" s="913"/>
      <c r="F98" s="913"/>
      <c r="G98" s="913"/>
      <c r="H98" s="913"/>
      <c r="I98" s="914"/>
      <c r="J98" s="422" t="str">
        <f>IF(基本情報入力シート!M135="","",基本情報入力シート!M135)</f>
        <v/>
      </c>
      <c r="K98" s="423" t="str">
        <f>IF(基本情報入力シート!R135="","",基本情報入力シート!R135)</f>
        <v/>
      </c>
      <c r="L98" s="423" t="str">
        <f>IF(基本情報入力シート!W135="","",基本情報入力シート!W135)</f>
        <v/>
      </c>
      <c r="M98" s="424" t="str">
        <f>IF(基本情報入力シート!X135="","",基本情報入力シート!X135)</f>
        <v/>
      </c>
      <c r="N98" s="425" t="str">
        <f>IF(基本情報入力シート!Y135="","",基本情報入力シート!Y135)</f>
        <v/>
      </c>
      <c r="O98" s="110"/>
      <c r="P98" s="111"/>
      <c r="Q98" s="112"/>
      <c r="R98" s="113"/>
      <c r="S98" s="104"/>
      <c r="T98" s="417" t="str">
        <f>IFERROR(S98*VLOOKUP(AE98,【参考】数式用3!$AD$3:$BA$14,MATCH(N98,【参考】数式用3!$AD$2:$BA$2,0)),"")</f>
        <v/>
      </c>
      <c r="U98" s="114"/>
      <c r="V98" s="105"/>
      <c r="W98" s="124"/>
      <c r="X98" s="991" t="str">
        <f>IFERROR(V98*VLOOKUP(AF98,【参考】数式用3!$AD$15:$BA$23,MATCH(N98,【参考】数式用3!$AD$2:$BA$2,0)),"")</f>
        <v/>
      </c>
      <c r="Y98" s="992"/>
      <c r="Z98" s="115"/>
      <c r="AA98" s="106"/>
      <c r="AB98" s="426" t="str">
        <f>IFERROR(AA98*VLOOKUP(AG98,【参考】数式用3!$AD$24:$BA$27,MATCH(N98,【参考】数式用3!$AD$2:$BA$2,0)),"")</f>
        <v/>
      </c>
      <c r="AC98" s="117"/>
      <c r="AD98" s="418" t="str">
        <f t="shared" si="7"/>
        <v/>
      </c>
      <c r="AE98" s="419" t="str">
        <f t="shared" si="8"/>
        <v/>
      </c>
      <c r="AF98" s="419" t="str">
        <f t="shared" si="9"/>
        <v/>
      </c>
      <c r="AG98" s="419" t="str">
        <f t="shared" si="10"/>
        <v/>
      </c>
    </row>
    <row r="99" spans="1:33" ht="24.95" customHeight="1">
      <c r="A99" s="421">
        <v>84</v>
      </c>
      <c r="B99" s="912" t="str">
        <f>IF(基本情報入力シート!C136="","",基本情報入力シート!C136)</f>
        <v/>
      </c>
      <c r="C99" s="913"/>
      <c r="D99" s="913"/>
      <c r="E99" s="913"/>
      <c r="F99" s="913"/>
      <c r="G99" s="913"/>
      <c r="H99" s="913"/>
      <c r="I99" s="914"/>
      <c r="J99" s="422" t="str">
        <f>IF(基本情報入力シート!M136="","",基本情報入力シート!M136)</f>
        <v/>
      </c>
      <c r="K99" s="423" t="str">
        <f>IF(基本情報入力シート!R136="","",基本情報入力シート!R136)</f>
        <v/>
      </c>
      <c r="L99" s="423" t="str">
        <f>IF(基本情報入力シート!W136="","",基本情報入力シート!W136)</f>
        <v/>
      </c>
      <c r="M99" s="424" t="str">
        <f>IF(基本情報入力シート!X136="","",基本情報入力シート!X136)</f>
        <v/>
      </c>
      <c r="N99" s="425" t="str">
        <f>IF(基本情報入力シート!Y136="","",基本情報入力シート!Y136)</f>
        <v/>
      </c>
      <c r="O99" s="110"/>
      <c r="P99" s="111"/>
      <c r="Q99" s="112"/>
      <c r="R99" s="113"/>
      <c r="S99" s="104"/>
      <c r="T99" s="417" t="str">
        <f>IFERROR(S99*VLOOKUP(AE99,【参考】数式用3!$AD$3:$BA$14,MATCH(N99,【参考】数式用3!$AD$2:$BA$2,0)),"")</f>
        <v/>
      </c>
      <c r="U99" s="114"/>
      <c r="V99" s="105"/>
      <c r="W99" s="124"/>
      <c r="X99" s="991" t="str">
        <f>IFERROR(V99*VLOOKUP(AF99,【参考】数式用3!$AD$15:$BA$23,MATCH(N99,【参考】数式用3!$AD$2:$BA$2,0)),"")</f>
        <v/>
      </c>
      <c r="Y99" s="992"/>
      <c r="Z99" s="115"/>
      <c r="AA99" s="106"/>
      <c r="AB99" s="426" t="str">
        <f>IFERROR(AA99*VLOOKUP(AG99,【参考】数式用3!$AD$24:$BA$27,MATCH(N99,【参考】数式用3!$AD$2:$BA$2,0)),"")</f>
        <v/>
      </c>
      <c r="AC99" s="117"/>
      <c r="AD99" s="418" t="str">
        <f t="shared" si="7"/>
        <v/>
      </c>
      <c r="AE99" s="419" t="str">
        <f t="shared" si="8"/>
        <v/>
      </c>
      <c r="AF99" s="419" t="str">
        <f t="shared" si="9"/>
        <v/>
      </c>
      <c r="AG99" s="419" t="str">
        <f t="shared" si="10"/>
        <v/>
      </c>
    </row>
    <row r="100" spans="1:33" ht="24.95" customHeight="1">
      <c r="A100" s="421">
        <v>85</v>
      </c>
      <c r="B100" s="912" t="str">
        <f>IF(基本情報入力シート!C137="","",基本情報入力シート!C137)</f>
        <v/>
      </c>
      <c r="C100" s="913"/>
      <c r="D100" s="913"/>
      <c r="E100" s="913"/>
      <c r="F100" s="913"/>
      <c r="G100" s="913"/>
      <c r="H100" s="913"/>
      <c r="I100" s="914"/>
      <c r="J100" s="422" t="str">
        <f>IF(基本情報入力シート!M137="","",基本情報入力シート!M137)</f>
        <v/>
      </c>
      <c r="K100" s="423" t="str">
        <f>IF(基本情報入力シート!R137="","",基本情報入力シート!R137)</f>
        <v/>
      </c>
      <c r="L100" s="423" t="str">
        <f>IF(基本情報入力シート!W137="","",基本情報入力シート!W137)</f>
        <v/>
      </c>
      <c r="M100" s="424" t="str">
        <f>IF(基本情報入力シート!X137="","",基本情報入力シート!X137)</f>
        <v/>
      </c>
      <c r="N100" s="425" t="str">
        <f>IF(基本情報入力シート!Y137="","",基本情報入力シート!Y137)</f>
        <v/>
      </c>
      <c r="O100" s="110"/>
      <c r="P100" s="111"/>
      <c r="Q100" s="112"/>
      <c r="R100" s="113"/>
      <c r="S100" s="104"/>
      <c r="T100" s="417" t="str">
        <f>IFERROR(S100*VLOOKUP(AE100,【参考】数式用3!$AD$3:$BA$14,MATCH(N100,【参考】数式用3!$AD$2:$BA$2,0)),"")</f>
        <v/>
      </c>
      <c r="U100" s="114"/>
      <c r="V100" s="105"/>
      <c r="W100" s="124"/>
      <c r="X100" s="991" t="str">
        <f>IFERROR(V100*VLOOKUP(AF100,【参考】数式用3!$AD$15:$BA$23,MATCH(N100,【参考】数式用3!$AD$2:$BA$2,0)),"")</f>
        <v/>
      </c>
      <c r="Y100" s="992"/>
      <c r="Z100" s="115"/>
      <c r="AA100" s="106"/>
      <c r="AB100" s="426" t="str">
        <f>IFERROR(AA100*VLOOKUP(AG100,【参考】数式用3!$AD$24:$BA$27,MATCH(N100,【参考】数式用3!$AD$2:$BA$2,0)),"")</f>
        <v/>
      </c>
      <c r="AC100" s="117"/>
      <c r="AD100" s="418" t="str">
        <f t="shared" si="7"/>
        <v/>
      </c>
      <c r="AE100" s="419" t="str">
        <f t="shared" si="8"/>
        <v/>
      </c>
      <c r="AF100" s="419" t="str">
        <f t="shared" si="9"/>
        <v/>
      </c>
      <c r="AG100" s="419" t="str">
        <f t="shared" si="10"/>
        <v/>
      </c>
    </row>
    <row r="101" spans="1:33" ht="24.95" customHeight="1">
      <c r="A101" s="421">
        <v>86</v>
      </c>
      <c r="B101" s="912" t="str">
        <f>IF(基本情報入力シート!C138="","",基本情報入力シート!C138)</f>
        <v/>
      </c>
      <c r="C101" s="913"/>
      <c r="D101" s="913"/>
      <c r="E101" s="913"/>
      <c r="F101" s="913"/>
      <c r="G101" s="913"/>
      <c r="H101" s="913"/>
      <c r="I101" s="914"/>
      <c r="J101" s="422" t="str">
        <f>IF(基本情報入力シート!M138="","",基本情報入力シート!M138)</f>
        <v/>
      </c>
      <c r="K101" s="423" t="str">
        <f>IF(基本情報入力シート!R138="","",基本情報入力シート!R138)</f>
        <v/>
      </c>
      <c r="L101" s="423" t="str">
        <f>IF(基本情報入力シート!W138="","",基本情報入力シート!W138)</f>
        <v/>
      </c>
      <c r="M101" s="424" t="str">
        <f>IF(基本情報入力シート!X138="","",基本情報入力シート!X138)</f>
        <v/>
      </c>
      <c r="N101" s="425" t="str">
        <f>IF(基本情報入力シート!Y138="","",基本情報入力シート!Y138)</f>
        <v/>
      </c>
      <c r="O101" s="110"/>
      <c r="P101" s="111"/>
      <c r="Q101" s="112"/>
      <c r="R101" s="113"/>
      <c r="S101" s="104"/>
      <c r="T101" s="417" t="str">
        <f>IFERROR(S101*VLOOKUP(AE101,【参考】数式用3!$AD$3:$BA$14,MATCH(N101,【参考】数式用3!$AD$2:$BA$2,0)),"")</f>
        <v/>
      </c>
      <c r="U101" s="114"/>
      <c r="V101" s="105"/>
      <c r="W101" s="124"/>
      <c r="X101" s="991" t="str">
        <f>IFERROR(V101*VLOOKUP(AF101,【参考】数式用3!$AD$15:$BA$23,MATCH(N101,【参考】数式用3!$AD$2:$BA$2,0)),"")</f>
        <v/>
      </c>
      <c r="Y101" s="992"/>
      <c r="Z101" s="115"/>
      <c r="AA101" s="106"/>
      <c r="AB101" s="426" t="str">
        <f>IFERROR(AA101*VLOOKUP(AG101,【参考】数式用3!$AD$24:$BA$27,MATCH(N101,【参考】数式用3!$AD$2:$BA$2,0)),"")</f>
        <v/>
      </c>
      <c r="AC101" s="117"/>
      <c r="AD101" s="418" t="str">
        <f t="shared" si="7"/>
        <v/>
      </c>
      <c r="AE101" s="419" t="str">
        <f t="shared" si="8"/>
        <v/>
      </c>
      <c r="AF101" s="419" t="str">
        <f t="shared" si="9"/>
        <v/>
      </c>
      <c r="AG101" s="419" t="str">
        <f t="shared" si="10"/>
        <v/>
      </c>
    </row>
    <row r="102" spans="1:33" ht="24.95" customHeight="1">
      <c r="A102" s="421">
        <v>87</v>
      </c>
      <c r="B102" s="912" t="str">
        <f>IF(基本情報入力シート!C139="","",基本情報入力シート!C139)</f>
        <v/>
      </c>
      <c r="C102" s="913"/>
      <c r="D102" s="913"/>
      <c r="E102" s="913"/>
      <c r="F102" s="913"/>
      <c r="G102" s="913"/>
      <c r="H102" s="913"/>
      <c r="I102" s="914"/>
      <c r="J102" s="422" t="str">
        <f>IF(基本情報入力シート!M139="","",基本情報入力シート!M139)</f>
        <v/>
      </c>
      <c r="K102" s="423" t="str">
        <f>IF(基本情報入力シート!R139="","",基本情報入力シート!R139)</f>
        <v/>
      </c>
      <c r="L102" s="423" t="str">
        <f>IF(基本情報入力シート!W139="","",基本情報入力シート!W139)</f>
        <v/>
      </c>
      <c r="M102" s="424" t="str">
        <f>IF(基本情報入力シート!X139="","",基本情報入力シート!X139)</f>
        <v/>
      </c>
      <c r="N102" s="425" t="str">
        <f>IF(基本情報入力シート!Y139="","",基本情報入力シート!Y139)</f>
        <v/>
      </c>
      <c r="O102" s="110"/>
      <c r="P102" s="111"/>
      <c r="Q102" s="112"/>
      <c r="R102" s="113"/>
      <c r="S102" s="104"/>
      <c r="T102" s="417" t="str">
        <f>IFERROR(S102*VLOOKUP(AE102,【参考】数式用3!$AD$3:$BA$14,MATCH(N102,【参考】数式用3!$AD$2:$BA$2,0)),"")</f>
        <v/>
      </c>
      <c r="U102" s="114"/>
      <c r="V102" s="105"/>
      <c r="W102" s="124"/>
      <c r="X102" s="991" t="str">
        <f>IFERROR(V102*VLOOKUP(AF102,【参考】数式用3!$AD$15:$BA$23,MATCH(N102,【参考】数式用3!$AD$2:$BA$2,0)),"")</f>
        <v/>
      </c>
      <c r="Y102" s="992"/>
      <c r="Z102" s="115"/>
      <c r="AA102" s="106"/>
      <c r="AB102" s="426" t="str">
        <f>IFERROR(AA102*VLOOKUP(AG102,【参考】数式用3!$AD$24:$BA$27,MATCH(N102,【参考】数式用3!$AD$2:$BA$2,0)),"")</f>
        <v/>
      </c>
      <c r="AC102" s="117"/>
      <c r="AD102" s="418" t="str">
        <f t="shared" si="7"/>
        <v/>
      </c>
      <c r="AE102" s="419" t="str">
        <f t="shared" si="8"/>
        <v/>
      </c>
      <c r="AF102" s="419" t="str">
        <f t="shared" si="9"/>
        <v/>
      </c>
      <c r="AG102" s="419" t="str">
        <f t="shared" si="10"/>
        <v/>
      </c>
    </row>
    <row r="103" spans="1:33" ht="24.95" customHeight="1">
      <c r="A103" s="421">
        <v>88</v>
      </c>
      <c r="B103" s="912" t="str">
        <f>IF(基本情報入力シート!C140="","",基本情報入力シート!C140)</f>
        <v/>
      </c>
      <c r="C103" s="913"/>
      <c r="D103" s="913"/>
      <c r="E103" s="913"/>
      <c r="F103" s="913"/>
      <c r="G103" s="913"/>
      <c r="H103" s="913"/>
      <c r="I103" s="914"/>
      <c r="J103" s="422" t="str">
        <f>IF(基本情報入力シート!M140="","",基本情報入力シート!M140)</f>
        <v/>
      </c>
      <c r="K103" s="423" t="str">
        <f>IF(基本情報入力シート!R140="","",基本情報入力シート!R140)</f>
        <v/>
      </c>
      <c r="L103" s="423" t="str">
        <f>IF(基本情報入力シート!W140="","",基本情報入力シート!W140)</f>
        <v/>
      </c>
      <c r="M103" s="424" t="str">
        <f>IF(基本情報入力シート!X140="","",基本情報入力シート!X140)</f>
        <v/>
      </c>
      <c r="N103" s="425" t="str">
        <f>IF(基本情報入力シート!Y140="","",基本情報入力シート!Y140)</f>
        <v/>
      </c>
      <c r="O103" s="110"/>
      <c r="P103" s="111"/>
      <c r="Q103" s="112"/>
      <c r="R103" s="113"/>
      <c r="S103" s="104"/>
      <c r="T103" s="417" t="str">
        <f>IFERROR(S103*VLOOKUP(AE103,【参考】数式用3!$AD$3:$BA$14,MATCH(N103,【参考】数式用3!$AD$2:$BA$2,0)),"")</f>
        <v/>
      </c>
      <c r="U103" s="114"/>
      <c r="V103" s="105"/>
      <c r="W103" s="124"/>
      <c r="X103" s="991" t="str">
        <f>IFERROR(V103*VLOOKUP(AF103,【参考】数式用3!$AD$15:$BA$23,MATCH(N103,【参考】数式用3!$AD$2:$BA$2,0)),"")</f>
        <v/>
      </c>
      <c r="Y103" s="992"/>
      <c r="Z103" s="115"/>
      <c r="AA103" s="106"/>
      <c r="AB103" s="426" t="str">
        <f>IFERROR(AA103*VLOOKUP(AG103,【参考】数式用3!$AD$24:$BA$27,MATCH(N103,【参考】数式用3!$AD$2:$BA$2,0)),"")</f>
        <v/>
      </c>
      <c r="AC103" s="117"/>
      <c r="AD103" s="418" t="str">
        <f t="shared" si="7"/>
        <v/>
      </c>
      <c r="AE103" s="419" t="str">
        <f t="shared" si="8"/>
        <v/>
      </c>
      <c r="AF103" s="419" t="str">
        <f t="shared" si="9"/>
        <v/>
      </c>
      <c r="AG103" s="419" t="str">
        <f t="shared" si="10"/>
        <v/>
      </c>
    </row>
    <row r="104" spans="1:33" ht="24.95" customHeight="1">
      <c r="A104" s="421">
        <v>89</v>
      </c>
      <c r="B104" s="912" t="str">
        <f>IF(基本情報入力シート!C141="","",基本情報入力シート!C141)</f>
        <v/>
      </c>
      <c r="C104" s="913"/>
      <c r="D104" s="913"/>
      <c r="E104" s="913"/>
      <c r="F104" s="913"/>
      <c r="G104" s="913"/>
      <c r="H104" s="913"/>
      <c r="I104" s="914"/>
      <c r="J104" s="422" t="str">
        <f>IF(基本情報入力シート!M141="","",基本情報入力シート!M141)</f>
        <v/>
      </c>
      <c r="K104" s="423" t="str">
        <f>IF(基本情報入力シート!R141="","",基本情報入力シート!R141)</f>
        <v/>
      </c>
      <c r="L104" s="423" t="str">
        <f>IF(基本情報入力シート!W141="","",基本情報入力シート!W141)</f>
        <v/>
      </c>
      <c r="M104" s="424" t="str">
        <f>IF(基本情報入力シート!X141="","",基本情報入力シート!X141)</f>
        <v/>
      </c>
      <c r="N104" s="425" t="str">
        <f>IF(基本情報入力シート!Y141="","",基本情報入力シート!Y141)</f>
        <v/>
      </c>
      <c r="O104" s="110"/>
      <c r="P104" s="111"/>
      <c r="Q104" s="112"/>
      <c r="R104" s="113"/>
      <c r="S104" s="104"/>
      <c r="T104" s="417" t="str">
        <f>IFERROR(S104*VLOOKUP(AE104,【参考】数式用3!$AD$3:$BA$14,MATCH(N104,【参考】数式用3!$AD$2:$BA$2,0)),"")</f>
        <v/>
      </c>
      <c r="U104" s="114"/>
      <c r="V104" s="105"/>
      <c r="W104" s="124"/>
      <c r="X104" s="991" t="str">
        <f>IFERROR(V104*VLOOKUP(AF104,【参考】数式用3!$AD$15:$BA$23,MATCH(N104,【参考】数式用3!$AD$2:$BA$2,0)),"")</f>
        <v/>
      </c>
      <c r="Y104" s="992"/>
      <c r="Z104" s="115"/>
      <c r="AA104" s="106"/>
      <c r="AB104" s="426" t="str">
        <f>IFERROR(AA104*VLOOKUP(AG104,【参考】数式用3!$AD$24:$BA$27,MATCH(N104,【参考】数式用3!$AD$2:$BA$2,0)),"")</f>
        <v/>
      </c>
      <c r="AC104" s="117"/>
      <c r="AD104" s="418" t="str">
        <f t="shared" si="7"/>
        <v/>
      </c>
      <c r="AE104" s="419" t="str">
        <f t="shared" si="8"/>
        <v/>
      </c>
      <c r="AF104" s="419" t="str">
        <f t="shared" si="9"/>
        <v/>
      </c>
      <c r="AG104" s="419" t="str">
        <f t="shared" si="10"/>
        <v/>
      </c>
    </row>
    <row r="105" spans="1:33" ht="24.95" customHeight="1">
      <c r="A105" s="421">
        <v>90</v>
      </c>
      <c r="B105" s="912" t="str">
        <f>IF(基本情報入力シート!C142="","",基本情報入力シート!C142)</f>
        <v/>
      </c>
      <c r="C105" s="913"/>
      <c r="D105" s="913"/>
      <c r="E105" s="913"/>
      <c r="F105" s="913"/>
      <c r="G105" s="913"/>
      <c r="H105" s="913"/>
      <c r="I105" s="914"/>
      <c r="J105" s="422" t="str">
        <f>IF(基本情報入力シート!M142="","",基本情報入力シート!M142)</f>
        <v/>
      </c>
      <c r="K105" s="423" t="str">
        <f>IF(基本情報入力シート!R142="","",基本情報入力シート!R142)</f>
        <v/>
      </c>
      <c r="L105" s="423" t="str">
        <f>IF(基本情報入力シート!W142="","",基本情報入力シート!W142)</f>
        <v/>
      </c>
      <c r="M105" s="424" t="str">
        <f>IF(基本情報入力シート!X142="","",基本情報入力シート!X142)</f>
        <v/>
      </c>
      <c r="N105" s="425" t="str">
        <f>IF(基本情報入力シート!Y142="","",基本情報入力シート!Y142)</f>
        <v/>
      </c>
      <c r="O105" s="110"/>
      <c r="P105" s="111"/>
      <c r="Q105" s="112"/>
      <c r="R105" s="113"/>
      <c r="S105" s="104"/>
      <c r="T105" s="417" t="str">
        <f>IFERROR(S105*VLOOKUP(AE105,【参考】数式用3!$AD$3:$BA$14,MATCH(N105,【参考】数式用3!$AD$2:$BA$2,0)),"")</f>
        <v/>
      </c>
      <c r="U105" s="114"/>
      <c r="V105" s="105"/>
      <c r="W105" s="124"/>
      <c r="X105" s="991" t="str">
        <f>IFERROR(V105*VLOOKUP(AF105,【参考】数式用3!$AD$15:$BA$23,MATCH(N105,【参考】数式用3!$AD$2:$BA$2,0)),"")</f>
        <v/>
      </c>
      <c r="Y105" s="992"/>
      <c r="Z105" s="115"/>
      <c r="AA105" s="106"/>
      <c r="AB105" s="426" t="str">
        <f>IFERROR(AA105*VLOOKUP(AG105,【参考】数式用3!$AD$24:$BA$27,MATCH(N105,【参考】数式用3!$AD$2:$BA$2,0)),"")</f>
        <v/>
      </c>
      <c r="AC105" s="117"/>
      <c r="AD105" s="418" t="str">
        <f t="shared" si="7"/>
        <v/>
      </c>
      <c r="AE105" s="419" t="str">
        <f t="shared" si="8"/>
        <v/>
      </c>
      <c r="AF105" s="419" t="str">
        <f t="shared" si="9"/>
        <v/>
      </c>
      <c r="AG105" s="419" t="str">
        <f t="shared" si="10"/>
        <v/>
      </c>
    </row>
    <row r="106" spans="1:33" ht="24.95" customHeight="1">
      <c r="A106" s="421">
        <v>91</v>
      </c>
      <c r="B106" s="912" t="str">
        <f>IF(基本情報入力シート!C143="","",基本情報入力シート!C143)</f>
        <v/>
      </c>
      <c r="C106" s="913"/>
      <c r="D106" s="913"/>
      <c r="E106" s="913"/>
      <c r="F106" s="913"/>
      <c r="G106" s="913"/>
      <c r="H106" s="913"/>
      <c r="I106" s="914"/>
      <c r="J106" s="422" t="str">
        <f>IF(基本情報入力シート!M143="","",基本情報入力シート!M143)</f>
        <v/>
      </c>
      <c r="K106" s="423" t="str">
        <f>IF(基本情報入力シート!R143="","",基本情報入力シート!R143)</f>
        <v/>
      </c>
      <c r="L106" s="423" t="str">
        <f>IF(基本情報入力シート!W143="","",基本情報入力シート!W143)</f>
        <v/>
      </c>
      <c r="M106" s="424" t="str">
        <f>IF(基本情報入力シート!X143="","",基本情報入力シート!X143)</f>
        <v/>
      </c>
      <c r="N106" s="425" t="str">
        <f>IF(基本情報入力シート!Y143="","",基本情報入力シート!Y143)</f>
        <v/>
      </c>
      <c r="O106" s="110"/>
      <c r="P106" s="111"/>
      <c r="Q106" s="112"/>
      <c r="R106" s="113"/>
      <c r="S106" s="104"/>
      <c r="T106" s="417" t="str">
        <f>IFERROR(S106*VLOOKUP(AE106,【参考】数式用3!$AD$3:$BA$14,MATCH(N106,【参考】数式用3!$AD$2:$BA$2,0)),"")</f>
        <v/>
      </c>
      <c r="U106" s="114"/>
      <c r="V106" s="105"/>
      <c r="W106" s="124"/>
      <c r="X106" s="991" t="str">
        <f>IFERROR(V106*VLOOKUP(AF106,【参考】数式用3!$AD$15:$BA$23,MATCH(N106,【参考】数式用3!$AD$2:$BA$2,0)),"")</f>
        <v/>
      </c>
      <c r="Y106" s="992"/>
      <c r="Z106" s="115"/>
      <c r="AA106" s="106"/>
      <c r="AB106" s="426" t="str">
        <f>IFERROR(AA106*VLOOKUP(AG106,【参考】数式用3!$AD$24:$BA$27,MATCH(N106,【参考】数式用3!$AD$2:$BA$2,0)),"")</f>
        <v/>
      </c>
      <c r="AC106" s="117"/>
      <c r="AD106" s="418" t="str">
        <f t="shared" si="7"/>
        <v/>
      </c>
      <c r="AE106" s="419" t="str">
        <f t="shared" si="8"/>
        <v/>
      </c>
      <c r="AF106" s="419" t="str">
        <f t="shared" si="9"/>
        <v/>
      </c>
      <c r="AG106" s="419" t="str">
        <f t="shared" si="10"/>
        <v/>
      </c>
    </row>
    <row r="107" spans="1:33" ht="24.95" customHeight="1">
      <c r="A107" s="421">
        <v>92</v>
      </c>
      <c r="B107" s="912" t="str">
        <f>IF(基本情報入力シート!C144="","",基本情報入力シート!C144)</f>
        <v/>
      </c>
      <c r="C107" s="913"/>
      <c r="D107" s="913"/>
      <c r="E107" s="913"/>
      <c r="F107" s="913"/>
      <c r="G107" s="913"/>
      <c r="H107" s="913"/>
      <c r="I107" s="914"/>
      <c r="J107" s="422" t="str">
        <f>IF(基本情報入力シート!M144="","",基本情報入力シート!M144)</f>
        <v/>
      </c>
      <c r="K107" s="423" t="str">
        <f>IF(基本情報入力シート!R144="","",基本情報入力シート!R144)</f>
        <v/>
      </c>
      <c r="L107" s="423" t="str">
        <f>IF(基本情報入力シート!W144="","",基本情報入力シート!W144)</f>
        <v/>
      </c>
      <c r="M107" s="424" t="str">
        <f>IF(基本情報入力シート!X144="","",基本情報入力シート!X144)</f>
        <v/>
      </c>
      <c r="N107" s="425" t="str">
        <f>IF(基本情報入力シート!Y144="","",基本情報入力シート!Y144)</f>
        <v/>
      </c>
      <c r="O107" s="110"/>
      <c r="P107" s="111"/>
      <c r="Q107" s="112"/>
      <c r="R107" s="113"/>
      <c r="S107" s="104"/>
      <c r="T107" s="417" t="str">
        <f>IFERROR(S107*VLOOKUP(AE107,【参考】数式用3!$AD$3:$BA$14,MATCH(N107,【参考】数式用3!$AD$2:$BA$2,0)),"")</f>
        <v/>
      </c>
      <c r="U107" s="114"/>
      <c r="V107" s="105"/>
      <c r="W107" s="124"/>
      <c r="X107" s="991" t="str">
        <f>IFERROR(V107*VLOOKUP(AF107,【参考】数式用3!$AD$15:$BA$23,MATCH(N107,【参考】数式用3!$AD$2:$BA$2,0)),"")</f>
        <v/>
      </c>
      <c r="Y107" s="992"/>
      <c r="Z107" s="115"/>
      <c r="AA107" s="106"/>
      <c r="AB107" s="426" t="str">
        <f>IFERROR(AA107*VLOOKUP(AG107,【参考】数式用3!$AD$24:$BA$27,MATCH(N107,【参考】数式用3!$AD$2:$BA$2,0)),"")</f>
        <v/>
      </c>
      <c r="AC107" s="117"/>
      <c r="AD107" s="418" t="str">
        <f t="shared" si="7"/>
        <v/>
      </c>
      <c r="AE107" s="419" t="str">
        <f t="shared" si="8"/>
        <v/>
      </c>
      <c r="AF107" s="419" t="str">
        <f t="shared" si="9"/>
        <v/>
      </c>
      <c r="AG107" s="419" t="str">
        <f t="shared" si="10"/>
        <v/>
      </c>
    </row>
    <row r="108" spans="1:33" ht="24.95" customHeight="1">
      <c r="A108" s="421">
        <v>93</v>
      </c>
      <c r="B108" s="912" t="str">
        <f>IF(基本情報入力シート!C145="","",基本情報入力シート!C145)</f>
        <v/>
      </c>
      <c r="C108" s="913"/>
      <c r="D108" s="913"/>
      <c r="E108" s="913"/>
      <c r="F108" s="913"/>
      <c r="G108" s="913"/>
      <c r="H108" s="913"/>
      <c r="I108" s="914"/>
      <c r="J108" s="422" t="str">
        <f>IF(基本情報入力シート!M145="","",基本情報入力シート!M145)</f>
        <v/>
      </c>
      <c r="K108" s="423" t="str">
        <f>IF(基本情報入力シート!R145="","",基本情報入力シート!R145)</f>
        <v/>
      </c>
      <c r="L108" s="423" t="str">
        <f>IF(基本情報入力シート!W145="","",基本情報入力シート!W145)</f>
        <v/>
      </c>
      <c r="M108" s="424" t="str">
        <f>IF(基本情報入力シート!X145="","",基本情報入力シート!X145)</f>
        <v/>
      </c>
      <c r="N108" s="425" t="str">
        <f>IF(基本情報入力シート!Y145="","",基本情報入力シート!Y145)</f>
        <v/>
      </c>
      <c r="O108" s="110"/>
      <c r="P108" s="111"/>
      <c r="Q108" s="112"/>
      <c r="R108" s="113"/>
      <c r="S108" s="104"/>
      <c r="T108" s="417" t="str">
        <f>IFERROR(S108*VLOOKUP(AE108,【参考】数式用3!$AD$3:$BA$14,MATCH(N108,【参考】数式用3!$AD$2:$BA$2,0)),"")</f>
        <v/>
      </c>
      <c r="U108" s="114"/>
      <c r="V108" s="105"/>
      <c r="W108" s="124"/>
      <c r="X108" s="991" t="str">
        <f>IFERROR(V108*VLOOKUP(AF108,【参考】数式用3!$AD$15:$BA$23,MATCH(N108,【参考】数式用3!$AD$2:$BA$2,0)),"")</f>
        <v/>
      </c>
      <c r="Y108" s="992"/>
      <c r="Z108" s="115"/>
      <c r="AA108" s="106"/>
      <c r="AB108" s="426" t="str">
        <f>IFERROR(AA108*VLOOKUP(AG108,【参考】数式用3!$AD$24:$BA$27,MATCH(N108,【参考】数式用3!$AD$2:$BA$2,0)),"")</f>
        <v/>
      </c>
      <c r="AC108" s="117"/>
      <c r="AD108" s="418" t="str">
        <f t="shared" si="7"/>
        <v/>
      </c>
      <c r="AE108" s="419" t="str">
        <f t="shared" si="8"/>
        <v/>
      </c>
      <c r="AF108" s="419" t="str">
        <f t="shared" si="9"/>
        <v/>
      </c>
      <c r="AG108" s="419" t="str">
        <f t="shared" si="10"/>
        <v/>
      </c>
    </row>
    <row r="109" spans="1:33" ht="24.95" customHeight="1">
      <c r="A109" s="421">
        <v>94</v>
      </c>
      <c r="B109" s="912" t="str">
        <f>IF(基本情報入力シート!C146="","",基本情報入力シート!C146)</f>
        <v/>
      </c>
      <c r="C109" s="913"/>
      <c r="D109" s="913"/>
      <c r="E109" s="913"/>
      <c r="F109" s="913"/>
      <c r="G109" s="913"/>
      <c r="H109" s="913"/>
      <c r="I109" s="914"/>
      <c r="J109" s="422" t="str">
        <f>IF(基本情報入力シート!M146="","",基本情報入力シート!M146)</f>
        <v/>
      </c>
      <c r="K109" s="423" t="str">
        <f>IF(基本情報入力シート!R146="","",基本情報入力シート!R146)</f>
        <v/>
      </c>
      <c r="L109" s="423" t="str">
        <f>IF(基本情報入力シート!W146="","",基本情報入力シート!W146)</f>
        <v/>
      </c>
      <c r="M109" s="424" t="str">
        <f>IF(基本情報入力シート!X146="","",基本情報入力シート!X146)</f>
        <v/>
      </c>
      <c r="N109" s="425" t="str">
        <f>IF(基本情報入力シート!Y146="","",基本情報入力シート!Y146)</f>
        <v/>
      </c>
      <c r="O109" s="110"/>
      <c r="P109" s="111"/>
      <c r="Q109" s="112"/>
      <c r="R109" s="113"/>
      <c r="S109" s="104"/>
      <c r="T109" s="417" t="str">
        <f>IFERROR(S109*VLOOKUP(AE109,【参考】数式用3!$AD$3:$BA$14,MATCH(N109,【参考】数式用3!$AD$2:$BA$2,0)),"")</f>
        <v/>
      </c>
      <c r="U109" s="114"/>
      <c r="V109" s="105"/>
      <c r="W109" s="124"/>
      <c r="X109" s="991" t="str">
        <f>IFERROR(V109*VLOOKUP(AF109,【参考】数式用3!$AD$15:$BA$23,MATCH(N109,【参考】数式用3!$AD$2:$BA$2,0)),"")</f>
        <v/>
      </c>
      <c r="Y109" s="992"/>
      <c r="Z109" s="115"/>
      <c r="AA109" s="106"/>
      <c r="AB109" s="426" t="str">
        <f>IFERROR(AA109*VLOOKUP(AG109,【参考】数式用3!$AD$24:$BA$27,MATCH(N109,【参考】数式用3!$AD$2:$BA$2,0)),"")</f>
        <v/>
      </c>
      <c r="AC109" s="117"/>
      <c r="AD109" s="418" t="str">
        <f t="shared" si="7"/>
        <v/>
      </c>
      <c r="AE109" s="419" t="str">
        <f t="shared" si="8"/>
        <v/>
      </c>
      <c r="AF109" s="419" t="str">
        <f t="shared" si="9"/>
        <v/>
      </c>
      <c r="AG109" s="419" t="str">
        <f t="shared" si="10"/>
        <v/>
      </c>
    </row>
    <row r="110" spans="1:33" ht="24.95" customHeight="1">
      <c r="A110" s="421">
        <v>95</v>
      </c>
      <c r="B110" s="912" t="str">
        <f>IF(基本情報入力シート!C147="","",基本情報入力シート!C147)</f>
        <v/>
      </c>
      <c r="C110" s="913"/>
      <c r="D110" s="913"/>
      <c r="E110" s="913"/>
      <c r="F110" s="913"/>
      <c r="G110" s="913"/>
      <c r="H110" s="913"/>
      <c r="I110" s="914"/>
      <c r="J110" s="422" t="str">
        <f>IF(基本情報入力シート!M147="","",基本情報入力シート!M147)</f>
        <v/>
      </c>
      <c r="K110" s="423" t="str">
        <f>IF(基本情報入力シート!R147="","",基本情報入力シート!R147)</f>
        <v/>
      </c>
      <c r="L110" s="423" t="str">
        <f>IF(基本情報入力シート!W147="","",基本情報入力シート!W147)</f>
        <v/>
      </c>
      <c r="M110" s="424" t="str">
        <f>IF(基本情報入力シート!X147="","",基本情報入力シート!X147)</f>
        <v/>
      </c>
      <c r="N110" s="425" t="str">
        <f>IF(基本情報入力シート!Y147="","",基本情報入力シート!Y147)</f>
        <v/>
      </c>
      <c r="O110" s="110"/>
      <c r="P110" s="111"/>
      <c r="Q110" s="112"/>
      <c r="R110" s="113"/>
      <c r="S110" s="104"/>
      <c r="T110" s="417" t="str">
        <f>IFERROR(S110*VLOOKUP(AE110,【参考】数式用3!$AD$3:$BA$14,MATCH(N110,【参考】数式用3!$AD$2:$BA$2,0)),"")</f>
        <v/>
      </c>
      <c r="U110" s="114"/>
      <c r="V110" s="105"/>
      <c r="W110" s="124"/>
      <c r="X110" s="991" t="str">
        <f>IFERROR(V110*VLOOKUP(AF110,【参考】数式用3!$AD$15:$BA$23,MATCH(N110,【参考】数式用3!$AD$2:$BA$2,0)),"")</f>
        <v/>
      </c>
      <c r="Y110" s="992"/>
      <c r="Z110" s="115"/>
      <c r="AA110" s="106"/>
      <c r="AB110" s="426" t="str">
        <f>IFERROR(AA110*VLOOKUP(AG110,【参考】数式用3!$AD$24:$BA$27,MATCH(N110,【参考】数式用3!$AD$2:$BA$2,0)),"")</f>
        <v/>
      </c>
      <c r="AC110" s="117"/>
      <c r="AD110" s="418" t="str">
        <f t="shared" si="7"/>
        <v/>
      </c>
      <c r="AE110" s="419" t="str">
        <f t="shared" si="8"/>
        <v/>
      </c>
      <c r="AF110" s="419" t="str">
        <f t="shared" si="9"/>
        <v/>
      </c>
      <c r="AG110" s="419" t="str">
        <f t="shared" si="10"/>
        <v/>
      </c>
    </row>
    <row r="111" spans="1:33" ht="24.95" customHeight="1">
      <c r="A111" s="421">
        <v>96</v>
      </c>
      <c r="B111" s="912" t="str">
        <f>IF(基本情報入力シート!C148="","",基本情報入力シート!C148)</f>
        <v/>
      </c>
      <c r="C111" s="913"/>
      <c r="D111" s="913"/>
      <c r="E111" s="913"/>
      <c r="F111" s="913"/>
      <c r="G111" s="913"/>
      <c r="H111" s="913"/>
      <c r="I111" s="914"/>
      <c r="J111" s="422" t="str">
        <f>IF(基本情報入力シート!M148="","",基本情報入力シート!M148)</f>
        <v/>
      </c>
      <c r="K111" s="423" t="str">
        <f>IF(基本情報入力シート!R148="","",基本情報入力シート!R148)</f>
        <v/>
      </c>
      <c r="L111" s="423" t="str">
        <f>IF(基本情報入力シート!W148="","",基本情報入力シート!W148)</f>
        <v/>
      </c>
      <c r="M111" s="424" t="str">
        <f>IF(基本情報入力シート!X148="","",基本情報入力シート!X148)</f>
        <v/>
      </c>
      <c r="N111" s="425" t="str">
        <f>IF(基本情報入力シート!Y148="","",基本情報入力シート!Y148)</f>
        <v/>
      </c>
      <c r="O111" s="110"/>
      <c r="P111" s="111"/>
      <c r="Q111" s="112"/>
      <c r="R111" s="113"/>
      <c r="S111" s="104"/>
      <c r="T111" s="417" t="str">
        <f>IFERROR(S111*VLOOKUP(AE111,【参考】数式用3!$AD$3:$BA$14,MATCH(N111,【参考】数式用3!$AD$2:$BA$2,0)),"")</f>
        <v/>
      </c>
      <c r="U111" s="114"/>
      <c r="V111" s="105"/>
      <c r="W111" s="124"/>
      <c r="X111" s="991" t="str">
        <f>IFERROR(V111*VLOOKUP(AF111,【参考】数式用3!$AD$15:$BA$23,MATCH(N111,【参考】数式用3!$AD$2:$BA$2,0)),"")</f>
        <v/>
      </c>
      <c r="Y111" s="992"/>
      <c r="Z111" s="115"/>
      <c r="AA111" s="106"/>
      <c r="AB111" s="426" t="str">
        <f>IFERROR(AA111*VLOOKUP(AG111,【参考】数式用3!$AD$24:$BA$27,MATCH(N111,【参考】数式用3!$AD$2:$BA$2,0)),"")</f>
        <v/>
      </c>
      <c r="AC111" s="117"/>
      <c r="AD111" s="418" t="str">
        <f t="shared" si="7"/>
        <v/>
      </c>
      <c r="AE111" s="419" t="str">
        <f t="shared" si="8"/>
        <v/>
      </c>
      <c r="AF111" s="419" t="str">
        <f t="shared" si="9"/>
        <v/>
      </c>
      <c r="AG111" s="419" t="str">
        <f t="shared" si="10"/>
        <v/>
      </c>
    </row>
    <row r="112" spans="1:33" ht="24.95" customHeight="1">
      <c r="A112" s="421">
        <v>97</v>
      </c>
      <c r="B112" s="912" t="str">
        <f>IF(基本情報入力シート!C149="","",基本情報入力シート!C149)</f>
        <v/>
      </c>
      <c r="C112" s="913"/>
      <c r="D112" s="913"/>
      <c r="E112" s="913"/>
      <c r="F112" s="913"/>
      <c r="G112" s="913"/>
      <c r="H112" s="913"/>
      <c r="I112" s="914"/>
      <c r="J112" s="422" t="str">
        <f>IF(基本情報入力シート!M149="","",基本情報入力シート!M149)</f>
        <v/>
      </c>
      <c r="K112" s="423" t="str">
        <f>IF(基本情報入力シート!R149="","",基本情報入力シート!R149)</f>
        <v/>
      </c>
      <c r="L112" s="423" t="str">
        <f>IF(基本情報入力シート!W149="","",基本情報入力シート!W149)</f>
        <v/>
      </c>
      <c r="M112" s="424" t="str">
        <f>IF(基本情報入力シート!X149="","",基本情報入力シート!X149)</f>
        <v/>
      </c>
      <c r="N112" s="425" t="str">
        <f>IF(基本情報入力シート!Y149="","",基本情報入力シート!Y149)</f>
        <v/>
      </c>
      <c r="O112" s="110"/>
      <c r="P112" s="111"/>
      <c r="Q112" s="112"/>
      <c r="R112" s="113"/>
      <c r="S112" s="104"/>
      <c r="T112" s="417" t="str">
        <f>IFERROR(S112*VLOOKUP(AE112,【参考】数式用3!$AD$3:$BA$14,MATCH(N112,【参考】数式用3!$AD$2:$BA$2,0)),"")</f>
        <v/>
      </c>
      <c r="U112" s="114"/>
      <c r="V112" s="105"/>
      <c r="W112" s="124"/>
      <c r="X112" s="991" t="str">
        <f>IFERROR(V112*VLOOKUP(AF112,【参考】数式用3!$AD$15:$BA$23,MATCH(N112,【参考】数式用3!$AD$2:$BA$2,0)),"")</f>
        <v/>
      </c>
      <c r="Y112" s="992"/>
      <c r="Z112" s="115"/>
      <c r="AA112" s="106"/>
      <c r="AB112" s="426" t="str">
        <f>IFERROR(AA112*VLOOKUP(AG112,【参考】数式用3!$AD$24:$BA$27,MATCH(N112,【参考】数式用3!$AD$2:$BA$2,0)),"")</f>
        <v/>
      </c>
      <c r="AC112" s="117"/>
      <c r="AD112" s="418" t="str">
        <f t="shared" si="7"/>
        <v/>
      </c>
      <c r="AE112" s="419" t="str">
        <f t="shared" si="8"/>
        <v/>
      </c>
      <c r="AF112" s="419" t="str">
        <f t="shared" si="9"/>
        <v/>
      </c>
      <c r="AG112" s="419" t="str">
        <f t="shared" si="10"/>
        <v/>
      </c>
    </row>
    <row r="113" spans="1:33" ht="24.95" customHeight="1">
      <c r="A113" s="421">
        <v>98</v>
      </c>
      <c r="B113" s="912" t="str">
        <f>IF(基本情報入力シート!C150="","",基本情報入力シート!C150)</f>
        <v/>
      </c>
      <c r="C113" s="913"/>
      <c r="D113" s="913"/>
      <c r="E113" s="913"/>
      <c r="F113" s="913"/>
      <c r="G113" s="913"/>
      <c r="H113" s="913"/>
      <c r="I113" s="914"/>
      <c r="J113" s="422" t="str">
        <f>IF(基本情報入力シート!M150="","",基本情報入力シート!M150)</f>
        <v/>
      </c>
      <c r="K113" s="423" t="str">
        <f>IF(基本情報入力シート!R150="","",基本情報入力シート!R150)</f>
        <v/>
      </c>
      <c r="L113" s="423" t="str">
        <f>IF(基本情報入力シート!W150="","",基本情報入力シート!W150)</f>
        <v/>
      </c>
      <c r="M113" s="424" t="str">
        <f>IF(基本情報入力シート!X150="","",基本情報入力シート!X150)</f>
        <v/>
      </c>
      <c r="N113" s="425" t="str">
        <f>IF(基本情報入力シート!Y150="","",基本情報入力シート!Y150)</f>
        <v/>
      </c>
      <c r="O113" s="110"/>
      <c r="P113" s="111"/>
      <c r="Q113" s="112"/>
      <c r="R113" s="113"/>
      <c r="S113" s="104"/>
      <c r="T113" s="417" t="str">
        <f>IFERROR(S113*VLOOKUP(AE113,【参考】数式用3!$AD$3:$BA$14,MATCH(N113,【参考】数式用3!$AD$2:$BA$2,0)),"")</f>
        <v/>
      </c>
      <c r="U113" s="114"/>
      <c r="V113" s="105"/>
      <c r="W113" s="124"/>
      <c r="X113" s="991" t="str">
        <f>IFERROR(V113*VLOOKUP(AF113,【参考】数式用3!$AD$15:$BA$23,MATCH(N113,【参考】数式用3!$AD$2:$BA$2,0)),"")</f>
        <v/>
      </c>
      <c r="Y113" s="992"/>
      <c r="Z113" s="115"/>
      <c r="AA113" s="106"/>
      <c r="AB113" s="426" t="str">
        <f>IFERROR(AA113*VLOOKUP(AG113,【参考】数式用3!$AD$24:$BA$27,MATCH(N113,【参考】数式用3!$AD$2:$BA$2,0)),"")</f>
        <v/>
      </c>
      <c r="AC113" s="117"/>
      <c r="AD113" s="418" t="str">
        <f t="shared" si="7"/>
        <v/>
      </c>
      <c r="AE113" s="419" t="str">
        <f t="shared" si="8"/>
        <v/>
      </c>
      <c r="AF113" s="419" t="str">
        <f t="shared" si="9"/>
        <v/>
      </c>
      <c r="AG113" s="419" t="str">
        <f t="shared" si="10"/>
        <v/>
      </c>
    </row>
    <row r="114" spans="1:33" ht="24.95" customHeight="1">
      <c r="A114" s="421">
        <v>99</v>
      </c>
      <c r="B114" s="912" t="str">
        <f>IF(基本情報入力シート!C151="","",基本情報入力シート!C151)</f>
        <v/>
      </c>
      <c r="C114" s="913"/>
      <c r="D114" s="913"/>
      <c r="E114" s="913"/>
      <c r="F114" s="913"/>
      <c r="G114" s="913"/>
      <c r="H114" s="913"/>
      <c r="I114" s="914"/>
      <c r="J114" s="422" t="str">
        <f>IF(基本情報入力シート!M151="","",基本情報入力シート!M151)</f>
        <v/>
      </c>
      <c r="K114" s="423" t="str">
        <f>IF(基本情報入力シート!R151="","",基本情報入力シート!R151)</f>
        <v/>
      </c>
      <c r="L114" s="423" t="str">
        <f>IF(基本情報入力シート!W151="","",基本情報入力シート!W151)</f>
        <v/>
      </c>
      <c r="M114" s="424" t="str">
        <f>IF(基本情報入力シート!X151="","",基本情報入力シート!X151)</f>
        <v/>
      </c>
      <c r="N114" s="425" t="str">
        <f>IF(基本情報入力シート!Y151="","",基本情報入力シート!Y151)</f>
        <v/>
      </c>
      <c r="O114" s="110"/>
      <c r="P114" s="111"/>
      <c r="Q114" s="112"/>
      <c r="R114" s="113"/>
      <c r="S114" s="104"/>
      <c r="T114" s="417" t="str">
        <f>IFERROR(S114*VLOOKUP(AE114,【参考】数式用3!$AD$3:$BA$14,MATCH(N114,【参考】数式用3!$AD$2:$BA$2,0)),"")</f>
        <v/>
      </c>
      <c r="U114" s="114"/>
      <c r="V114" s="105"/>
      <c r="W114" s="124"/>
      <c r="X114" s="991" t="str">
        <f>IFERROR(V114*VLOOKUP(AF114,【参考】数式用3!$AD$15:$BA$23,MATCH(N114,【参考】数式用3!$AD$2:$BA$2,0)),"")</f>
        <v/>
      </c>
      <c r="Y114" s="992"/>
      <c r="Z114" s="115"/>
      <c r="AA114" s="106"/>
      <c r="AB114" s="426" t="str">
        <f>IFERROR(AA114*VLOOKUP(AG114,【参考】数式用3!$AD$24:$BA$27,MATCH(N114,【参考】数式用3!$AD$2:$BA$2,0)),"")</f>
        <v/>
      </c>
      <c r="AC114" s="117"/>
      <c r="AD114" s="418" t="str">
        <f t="shared" si="7"/>
        <v/>
      </c>
      <c r="AE114" s="419" t="str">
        <f t="shared" si="8"/>
        <v/>
      </c>
      <c r="AF114" s="419" t="str">
        <f t="shared" si="9"/>
        <v/>
      </c>
      <c r="AG114" s="419" t="str">
        <f t="shared" si="10"/>
        <v/>
      </c>
    </row>
    <row r="115" spans="1:33" ht="24.95" customHeight="1">
      <c r="A115" s="421">
        <v>100</v>
      </c>
      <c r="B115" s="912" t="str">
        <f>IF(基本情報入力シート!C152="","",基本情報入力シート!C152)</f>
        <v/>
      </c>
      <c r="C115" s="913"/>
      <c r="D115" s="913"/>
      <c r="E115" s="913"/>
      <c r="F115" s="913"/>
      <c r="G115" s="913"/>
      <c r="H115" s="913"/>
      <c r="I115" s="914"/>
      <c r="J115" s="423" t="str">
        <f>IF(基本情報入力シート!M152="","",基本情報入力シート!M152)</f>
        <v/>
      </c>
      <c r="K115" s="423" t="str">
        <f>IF(基本情報入力シート!R152="","",基本情報入力シート!R152)</f>
        <v/>
      </c>
      <c r="L115" s="423" t="str">
        <f>IF(基本情報入力シート!W152="","",基本情報入力シート!W152)</f>
        <v/>
      </c>
      <c r="M115" s="438" t="str">
        <f>IF(基本情報入力シート!X152="","",基本情報入力シート!X152)</f>
        <v/>
      </c>
      <c r="N115" s="439" t="str">
        <f>IF(基本情報入力シート!Y152="","",基本情報入力シート!Y152)</f>
        <v/>
      </c>
      <c r="O115" s="110"/>
      <c r="P115" s="111"/>
      <c r="Q115" s="112"/>
      <c r="R115" s="110"/>
      <c r="S115" s="440"/>
      <c r="T115" s="441" t="str">
        <f>IFERROR(S115*VLOOKUP(AE115,【参考】数式用3!$AD$3:$BA$14,MATCH(N115,【参考】数式用3!$AD$2:$BA$2,0)),"")</f>
        <v/>
      </c>
      <c r="U115" s="442"/>
      <c r="V115" s="124"/>
      <c r="W115" s="124"/>
      <c r="X115" s="991" t="str">
        <f>IFERROR(V115*VLOOKUP(AF115,【参考】数式用3!$AD$15:$BA$23,MATCH(N115,【参考】数式用3!$AD$2:$BA$2,0)),"")</f>
        <v/>
      </c>
      <c r="Y115" s="992"/>
      <c r="Z115" s="443"/>
      <c r="AA115" s="444"/>
      <c r="AB115" s="426" t="str">
        <f>IFERROR(AA115*VLOOKUP(AG115,【参考】数式用3!$AD$24:$BA$27,MATCH(N115,【参考】数式用3!$AD$2:$BA$2,0)),"")</f>
        <v/>
      </c>
      <c r="AC115" s="117"/>
      <c r="AD115" s="418" t="str">
        <f t="shared" si="7"/>
        <v/>
      </c>
      <c r="AE115" s="419" t="str">
        <f t="shared" si="8"/>
        <v/>
      </c>
      <c r="AF115" s="419" t="str">
        <f t="shared" si="9"/>
        <v/>
      </c>
      <c r="AG115" s="419"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5" zoomScaleNormal="120" zoomScaleSheetLayoutView="85" workbookViewId="0">
      <selection activeCell="N6" sqref="N6"/>
    </sheetView>
  </sheetViews>
  <sheetFormatPr defaultColWidth="9" defaultRowHeight="13.5"/>
  <cols>
    <col min="1" max="1" width="4.62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7" customWidth="1"/>
    <col min="20" max="20" width="7.125" customWidth="1"/>
    <col min="21" max="21" width="5.125" customWidth="1"/>
    <col min="22" max="22" width="11.625" customWidth="1"/>
    <col min="23" max="23" width="10.375" customWidth="1"/>
    <col min="24" max="24" width="10.625" customWidth="1"/>
    <col min="25" max="25" width="6.875" customWidth="1"/>
    <col min="26" max="26" width="3.875" customWidth="1"/>
    <col min="27" max="27" width="7.625" style="367" customWidth="1"/>
    <col min="28" max="28" width="11.625" customWidth="1"/>
    <col min="29" max="29" width="11.875" customWidth="1"/>
    <col min="30" max="30" width="10.5" hidden="1" customWidth="1"/>
    <col min="31" max="31" width="10.625" hidden="1" customWidth="1"/>
    <col min="32" max="33" width="24.625" hidden="1" customWidth="1"/>
    <col min="34" max="16384" width="9" style="395"/>
  </cols>
  <sheetData>
    <row r="1" spans="1:33" ht="27" customHeight="1">
      <c r="A1" s="392" t="s">
        <v>290</v>
      </c>
      <c r="B1" s="393"/>
      <c r="C1" s="130"/>
      <c r="D1" s="130"/>
      <c r="E1" s="130"/>
      <c r="F1" s="130"/>
      <c r="G1" s="130"/>
      <c r="H1" s="130"/>
      <c r="I1" s="130"/>
      <c r="J1" s="130"/>
      <c r="K1" s="130"/>
      <c r="L1" s="130"/>
      <c r="M1" s="130"/>
      <c r="N1" s="130"/>
      <c r="O1" s="129"/>
      <c r="P1" s="129"/>
      <c r="Q1" s="129"/>
      <c r="R1" s="129"/>
      <c r="S1" s="196"/>
      <c r="T1" s="129"/>
      <c r="U1" s="129"/>
      <c r="V1" s="129"/>
      <c r="W1" s="129"/>
      <c r="X1" s="129"/>
      <c r="Y1" s="129"/>
      <c r="Z1" s="1039" t="s">
        <v>38</v>
      </c>
      <c r="AA1" s="1040"/>
      <c r="AB1" s="911" t="str">
        <f>IF(基本情報入力シート!C32="","",基本情報入力シート!C32)</f>
        <v>北九州市</v>
      </c>
      <c r="AC1" s="911"/>
    </row>
    <row r="2" spans="1:33"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30"/>
      <c r="P3" s="130"/>
      <c r="Q3" s="129"/>
      <c r="R3" s="129"/>
      <c r="S3" s="196"/>
      <c r="T3" s="129"/>
      <c r="U3" s="129"/>
      <c r="V3" s="129"/>
      <c r="W3" s="129"/>
      <c r="X3" s="129"/>
      <c r="Y3" s="129"/>
      <c r="Z3" s="129"/>
      <c r="AA3" s="196"/>
      <c r="AB3" s="129"/>
      <c r="AC3" s="129"/>
    </row>
    <row r="4" spans="1:33" ht="21" customHeight="1" thickBot="1">
      <c r="A4" s="397"/>
      <c r="B4" s="396"/>
      <c r="C4" s="396"/>
      <c r="D4" s="397"/>
      <c r="E4" s="397"/>
      <c r="F4" s="397"/>
      <c r="G4" s="397"/>
      <c r="H4" s="397"/>
      <c r="I4" s="397"/>
      <c r="J4" s="397"/>
      <c r="K4" s="397"/>
      <c r="L4" s="397"/>
      <c r="M4" s="130"/>
      <c r="N4" s="130"/>
      <c r="O4" s="130"/>
      <c r="P4" s="130"/>
      <c r="Q4" s="129"/>
      <c r="R4" s="225" t="s">
        <v>261</v>
      </c>
      <c r="S4" s="129"/>
      <c r="T4" s="427"/>
      <c r="U4" s="427"/>
      <c r="V4" s="427"/>
      <c r="W4" s="427"/>
      <c r="X4" s="427"/>
      <c r="Y4" s="427"/>
      <c r="Z4" s="427"/>
      <c r="AA4" s="427"/>
      <c r="AB4" s="427"/>
      <c r="AC4" s="427"/>
    </row>
    <row r="5" spans="1:33" ht="25.5" customHeight="1">
      <c r="A5" s="129"/>
      <c r="B5" s="946" t="s">
        <v>291</v>
      </c>
      <c r="C5" s="946"/>
      <c r="D5" s="920"/>
      <c r="E5" s="920"/>
      <c r="F5" s="920"/>
      <c r="G5" s="920"/>
      <c r="H5" s="920"/>
      <c r="I5" s="920"/>
      <c r="J5" s="920"/>
      <c r="K5" s="920"/>
      <c r="L5" s="920"/>
      <c r="M5" s="921"/>
      <c r="N5" s="398">
        <f>IFERROR(SUM(P14:Q113)+SUM(X14:X113),"")</f>
        <v>0</v>
      </c>
      <c r="O5" s="399" t="s">
        <v>48</v>
      </c>
      <c r="P5" s="129"/>
      <c r="Q5" s="129"/>
      <c r="R5" s="922" t="s">
        <v>292</v>
      </c>
      <c r="S5" s="922" t="s">
        <v>264</v>
      </c>
      <c r="T5" s="922"/>
      <c r="U5" s="922"/>
      <c r="V5" s="922"/>
      <c r="W5" s="922"/>
      <c r="X5" s="970"/>
      <c r="Y5" s="403">
        <f>SUM(T14:U113)</f>
        <v>0</v>
      </c>
      <c r="Z5" s="968" t="str">
        <f>IF(AG6="旧特定加算相当なし","",IF(Y5&gt;=Y6,"○","×"))</f>
        <v/>
      </c>
      <c r="AA5" s="1047" t="s">
        <v>265</v>
      </c>
      <c r="AB5" s="1048"/>
      <c r="AC5" s="1048"/>
      <c r="AD5" s="1038" t="str">
        <f>IF(OR(AD6="旧処遇加算Ⅰ相当あり",AD7="旧処遇加算Ⅰ相当あり"),"旧処遇加算Ⅰ相当あり","旧処遇加算Ⅰ相当なし")</f>
        <v>旧処遇加算Ⅰ相当なし</v>
      </c>
      <c r="AE5" s="1038"/>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3" ht="25.5" customHeight="1" thickBot="1">
      <c r="A6" s="129"/>
      <c r="B6" s="923"/>
      <c r="C6" s="924"/>
      <c r="D6" s="920" t="s">
        <v>293</v>
      </c>
      <c r="E6" s="920"/>
      <c r="F6" s="920"/>
      <c r="G6" s="920"/>
      <c r="H6" s="920"/>
      <c r="I6" s="920"/>
      <c r="J6" s="920"/>
      <c r="K6" s="920"/>
      <c r="L6" s="920"/>
      <c r="M6" s="921"/>
      <c r="N6" s="401">
        <f>SUM(R$14:R$113,Y$14:Z$113)</f>
        <v>0</v>
      </c>
      <c r="O6" s="399" t="s">
        <v>48</v>
      </c>
      <c r="P6" s="129"/>
      <c r="Q6" s="129"/>
      <c r="R6" s="922"/>
      <c r="S6" s="922" t="s">
        <v>294</v>
      </c>
      <c r="T6" s="922"/>
      <c r="U6" s="922"/>
      <c r="V6" s="922"/>
      <c r="W6" s="922"/>
      <c r="X6" s="970"/>
      <c r="Y6" s="405">
        <f>SUM(AD:AD)</f>
        <v>0</v>
      </c>
      <c r="Z6" s="969"/>
      <c r="AA6" s="1047"/>
      <c r="AB6" s="1048"/>
      <c r="AC6" s="1048"/>
      <c r="AD6" s="1038" t="str">
        <f>IF((COUNTIF(O:O,"新加算Ⅰ")+COUNTIF(O:O,"新加算Ⅱ")+COUNTIF(O:O,"新加算Ⅲ")+COUNTIF(O:O,"新加算Ⅴ（１）")+COUNTIF(O:O,"新加算Ⅴ（３）")+COUNTIF(O:O,"新加算Ⅴ（８）"))&gt;=1,"旧処遇加算Ⅰ相当あり","旧処遇加算Ⅰ相当なし")</f>
        <v>旧処遇加算Ⅰ相当なし</v>
      </c>
      <c r="AE6" s="1038"/>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29"/>
      <c r="B7" s="920" t="s">
        <v>295</v>
      </c>
      <c r="C7" s="920"/>
      <c r="D7" s="920"/>
      <c r="E7" s="920"/>
      <c r="F7" s="920"/>
      <c r="G7" s="920"/>
      <c r="H7" s="920"/>
      <c r="I7" s="920"/>
      <c r="J7" s="920"/>
      <c r="K7" s="920"/>
      <c r="L7" s="920"/>
      <c r="M7" s="1046"/>
      <c r="N7" s="428">
        <f>SUM(V:V,AC:AC)</f>
        <v>0</v>
      </c>
      <c r="O7" s="399" t="s">
        <v>48</v>
      </c>
      <c r="P7" s="129"/>
      <c r="Q7" s="129"/>
      <c r="R7" s="1041" t="s">
        <v>296</v>
      </c>
      <c r="S7" s="922" t="s">
        <v>264</v>
      </c>
      <c r="T7" s="922"/>
      <c r="U7" s="922"/>
      <c r="V7" s="922"/>
      <c r="W7" s="922"/>
      <c r="X7" s="970"/>
      <c r="Y7" s="429">
        <f>SUM(AB:AB)</f>
        <v>0</v>
      </c>
      <c r="Z7" s="968" t="str">
        <f>IF(AG7="旧特定加算相当なし","",IF(Y7&gt;=Y8,"○","×"))</f>
        <v/>
      </c>
      <c r="AA7" s="1002" t="s">
        <v>265</v>
      </c>
      <c r="AB7" s="1003"/>
      <c r="AC7" s="1003"/>
      <c r="AD7" s="1038" t="str">
        <f>IF((COUNTIF(W:W,"新加算Ⅰ")+COUNTIF(W:W,"新加算Ⅱ")+COUNTIF(W:W,"新加算Ⅲ"))&gt;=1,"旧処遇加算Ⅰ相当あり","旧処遇加算Ⅰ相当なし")</f>
        <v>旧処遇加算Ⅰ相当なし</v>
      </c>
      <c r="AE7" s="1038"/>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3" ht="25.5" customHeight="1" thickBot="1">
      <c r="A8" s="129"/>
      <c r="B8" s="1008" t="s">
        <v>297</v>
      </c>
      <c r="C8" s="1008"/>
      <c r="D8" s="1008"/>
      <c r="E8" s="1008"/>
      <c r="F8" s="1008"/>
      <c r="G8" s="1008"/>
      <c r="H8" s="1008"/>
      <c r="I8" s="1008"/>
      <c r="J8" s="1008"/>
      <c r="K8" s="1008"/>
      <c r="L8" s="1008"/>
      <c r="M8" s="1008"/>
      <c r="N8" s="1008"/>
      <c r="O8" s="1008"/>
      <c r="P8" s="129"/>
      <c r="Q8" s="129"/>
      <c r="R8" s="1042"/>
      <c r="S8" s="922" t="s">
        <v>298</v>
      </c>
      <c r="T8" s="922"/>
      <c r="U8" s="922"/>
      <c r="V8" s="922"/>
      <c r="W8" s="922"/>
      <c r="X8" s="970"/>
      <c r="Y8" s="405">
        <f>SUM(AE$14:AE$1048576)</f>
        <v>0</v>
      </c>
      <c r="Z8" s="969"/>
      <c r="AA8" s="1002"/>
      <c r="AB8" s="1003"/>
      <c r="AC8" s="1003"/>
    </row>
    <row r="9" spans="1:33" ht="42" customHeight="1" thickBot="1">
      <c r="A9" s="130"/>
      <c r="B9" s="1009"/>
      <c r="C9" s="1009"/>
      <c r="D9" s="1009"/>
      <c r="E9" s="1009"/>
      <c r="F9" s="1009"/>
      <c r="G9" s="1009"/>
      <c r="H9" s="1009"/>
      <c r="I9" s="1009"/>
      <c r="J9" s="1009"/>
      <c r="K9" s="1009"/>
      <c r="L9" s="1009"/>
      <c r="M9" s="1009"/>
      <c r="N9" s="1009"/>
      <c r="O9" s="1009"/>
      <c r="P9" s="407"/>
      <c r="Q9" s="407"/>
      <c r="R9" s="407"/>
      <c r="S9" s="430"/>
      <c r="T9" s="407"/>
      <c r="U9" s="407"/>
      <c r="V9" s="407"/>
      <c r="W9" s="431"/>
      <c r="X9" s="431"/>
      <c r="Y9" s="431"/>
      <c r="Z9" s="431"/>
      <c r="AA9" s="430"/>
      <c r="AB9" s="431"/>
      <c r="AC9" s="431"/>
    </row>
    <row r="10" spans="1:33" ht="24" customHeight="1" thickBot="1">
      <c r="A10" s="1049"/>
      <c r="B10" s="1052" t="s">
        <v>269</v>
      </c>
      <c r="C10" s="1053"/>
      <c r="D10" s="1053"/>
      <c r="E10" s="1053"/>
      <c r="F10" s="1053"/>
      <c r="G10" s="1053"/>
      <c r="H10" s="1053"/>
      <c r="I10" s="1054"/>
      <c r="J10" s="1059" t="s">
        <v>270</v>
      </c>
      <c r="K10" s="1061" t="s">
        <v>271</v>
      </c>
      <c r="L10" s="1062"/>
      <c r="M10" s="1067" t="s">
        <v>272</v>
      </c>
      <c r="N10" s="1070" t="s">
        <v>34</v>
      </c>
      <c r="O10" s="1043" t="s">
        <v>299</v>
      </c>
      <c r="P10" s="1044"/>
      <c r="Q10" s="1044"/>
      <c r="R10" s="1044"/>
      <c r="S10" s="1044"/>
      <c r="T10" s="1044"/>
      <c r="U10" s="1044"/>
      <c r="V10" s="1044"/>
      <c r="W10" s="1044"/>
      <c r="X10" s="1044"/>
      <c r="Y10" s="1044"/>
      <c r="Z10" s="1044"/>
      <c r="AA10" s="1044"/>
      <c r="AB10" s="1044"/>
      <c r="AC10" s="1045"/>
      <c r="AD10" s="960" t="s">
        <v>300</v>
      </c>
      <c r="AE10" s="910"/>
      <c r="AF10" s="910" t="s">
        <v>301</v>
      </c>
      <c r="AG10" s="910"/>
    </row>
    <row r="11" spans="1:33" ht="21.75" customHeight="1">
      <c r="A11" s="1050"/>
      <c r="B11" s="1055"/>
      <c r="C11" s="1056"/>
      <c r="D11" s="1056"/>
      <c r="E11" s="1056"/>
      <c r="F11" s="1056"/>
      <c r="G11" s="1056"/>
      <c r="H11" s="1056"/>
      <c r="I11" s="1057"/>
      <c r="J11" s="1060"/>
      <c r="K11" s="1063"/>
      <c r="L11" s="1064"/>
      <c r="M11" s="1068"/>
      <c r="N11" s="1071"/>
      <c r="O11" s="1019" t="s">
        <v>302</v>
      </c>
      <c r="P11" s="1020"/>
      <c r="Q11" s="1020"/>
      <c r="R11" s="1020"/>
      <c r="S11" s="1020"/>
      <c r="T11" s="1020"/>
      <c r="U11" s="1021"/>
      <c r="V11" s="1014" t="s">
        <v>303</v>
      </c>
      <c r="W11" s="1022" t="s">
        <v>304</v>
      </c>
      <c r="X11" s="1023"/>
      <c r="Y11" s="1023"/>
      <c r="Z11" s="1023"/>
      <c r="AA11" s="1023"/>
      <c r="AB11" s="1024"/>
      <c r="AC11" s="1014" t="s">
        <v>305</v>
      </c>
      <c r="AD11" s="960"/>
      <c r="AE11" s="910"/>
      <c r="AF11" s="910"/>
      <c r="AG11" s="910"/>
    </row>
    <row r="12" spans="1:33" ht="36.75" customHeight="1">
      <c r="A12" s="1050"/>
      <c r="B12" s="1055"/>
      <c r="C12" s="1056"/>
      <c r="D12" s="1056"/>
      <c r="E12" s="1056"/>
      <c r="F12" s="1056"/>
      <c r="G12" s="1056"/>
      <c r="H12" s="1056"/>
      <c r="I12" s="1057"/>
      <c r="J12" s="1060"/>
      <c r="K12" s="1065"/>
      <c r="L12" s="1066"/>
      <c r="M12" s="1068"/>
      <c r="N12" s="1071"/>
      <c r="O12" s="1010" t="s">
        <v>306</v>
      </c>
      <c r="P12" s="1025" t="s">
        <v>307</v>
      </c>
      <c r="Q12" s="1026"/>
      <c r="R12" s="1017" t="s">
        <v>308</v>
      </c>
      <c r="S12" s="1017" t="s">
        <v>309</v>
      </c>
      <c r="T12" s="1029" t="s">
        <v>310</v>
      </c>
      <c r="U12" s="1030"/>
      <c r="V12" s="1015"/>
      <c r="W12" s="1010" t="s">
        <v>311</v>
      </c>
      <c r="X12" s="1012" t="s">
        <v>307</v>
      </c>
      <c r="Y12" s="1004" t="s">
        <v>308</v>
      </c>
      <c r="Z12" s="1005"/>
      <c r="AA12" s="1017" t="s">
        <v>309</v>
      </c>
      <c r="AB12" s="432" t="s">
        <v>310</v>
      </c>
      <c r="AC12" s="1015"/>
      <c r="AD12" s="960"/>
      <c r="AE12" s="910"/>
      <c r="AF12" s="910"/>
      <c r="AG12" s="910"/>
    </row>
    <row r="13" spans="1:33" ht="72" customHeight="1" thickBot="1">
      <c r="A13" s="1051"/>
      <c r="B13" s="1027"/>
      <c r="C13" s="1058"/>
      <c r="D13" s="1058"/>
      <c r="E13" s="1058"/>
      <c r="F13" s="1058"/>
      <c r="G13" s="1058"/>
      <c r="H13" s="1058"/>
      <c r="I13" s="1028"/>
      <c r="J13" s="1013"/>
      <c r="K13" s="433" t="s">
        <v>35</v>
      </c>
      <c r="L13" s="433" t="s">
        <v>36</v>
      </c>
      <c r="M13" s="1069"/>
      <c r="N13" s="1072"/>
      <c r="O13" s="1011"/>
      <c r="P13" s="1027"/>
      <c r="Q13" s="1028"/>
      <c r="R13" s="1018"/>
      <c r="S13" s="1018"/>
      <c r="T13" s="1036" t="s">
        <v>312</v>
      </c>
      <c r="U13" s="1037"/>
      <c r="V13" s="1016"/>
      <c r="W13" s="1011"/>
      <c r="X13" s="1013"/>
      <c r="Y13" s="1006"/>
      <c r="Z13" s="1007"/>
      <c r="AA13" s="1018"/>
      <c r="AB13" s="475" t="s">
        <v>313</v>
      </c>
      <c r="AC13" s="1016"/>
      <c r="AD13" s="411" t="s">
        <v>314</v>
      </c>
      <c r="AE13" s="434" t="s">
        <v>315</v>
      </c>
      <c r="AF13" s="434" t="s">
        <v>314</v>
      </c>
      <c r="AG13" s="434" t="s">
        <v>315</v>
      </c>
    </row>
    <row r="14" spans="1:33" s="420" customFormat="1" ht="24.95" customHeight="1">
      <c r="A14" s="435" t="s">
        <v>316</v>
      </c>
      <c r="B14" s="971" t="str">
        <f>IF(基本情報入力シート!C53="","",基本情報入力シート!C53)</f>
        <v/>
      </c>
      <c r="C14" s="972"/>
      <c r="D14" s="972"/>
      <c r="E14" s="972"/>
      <c r="F14" s="972"/>
      <c r="G14" s="972"/>
      <c r="H14" s="972"/>
      <c r="I14" s="973"/>
      <c r="J14" s="413" t="str">
        <f>IF(基本情報入力シート!M53="","",基本情報入力シート!M53)</f>
        <v/>
      </c>
      <c r="K14" s="414" t="str">
        <f>IF(基本情報入力シート!R53="","",基本情報入力シート!R53)</f>
        <v/>
      </c>
      <c r="L14" s="414" t="str">
        <f>IF(基本情報入力シート!W53="","",基本情報入力シート!W53)</f>
        <v/>
      </c>
      <c r="M14" s="415" t="str">
        <f>IF(基本情報入力シート!X53="","",基本情報入力シート!X53)</f>
        <v/>
      </c>
      <c r="N14" s="416" t="str">
        <f>IF(基本情報入力シート!Y53="","",基本情報入力シート!Y53)</f>
        <v/>
      </c>
      <c r="O14" s="459"/>
      <c r="P14" s="1033"/>
      <c r="Q14" s="1034"/>
      <c r="R14" s="460" t="str">
        <f>IFERROR(IF(OR('別紙様式3-2（４・５月）'!R16="",'別紙様式3-2（４・５月）'!Z16="ベア加算"),"",P14*VLOOKUP(N14,【参考】数式用!$AD$2:$AH$27,MATCH(O14,【参考】数式用!$K$4:$N$4,0)+1,0)),"")</f>
        <v/>
      </c>
      <c r="S14" s="461"/>
      <c r="T14" s="1033"/>
      <c r="U14" s="1034"/>
      <c r="V14" s="470" t="str">
        <f>IFERROR(IF(AND('別紙様式3-2（４・５月）'!O16="", O14&lt;&gt;""),P14, P14*VLOOKUP(AF14,【参考】数式用4!$DC$3:$DZ$106,MATCH(N14,【参考】数式用4!$DC$2:$DZ$2,0))),"")</f>
        <v/>
      </c>
      <c r="W14" s="476"/>
      <c r="X14" s="464"/>
      <c r="Y14" s="1035" t="str">
        <f>IFERROR(
     IF(OR('別紙様式3-2（４・５月）'!R16="",'別紙様式3-2（４・５月）'!Z16="ベア加算"),"",
                                            X14*VLOOKUP(N14,【参考】数式用!$AD$2:$AH$27,MATCH(W14,【参考】数式用!$K$4:$N$4,0)+1,0)
      ),"")</f>
        <v/>
      </c>
      <c r="Z14" s="1035"/>
      <c r="AA14" s="461"/>
      <c r="AB14" s="464"/>
      <c r="AC14" s="477" t="str">
        <f>IFERROR(IF(AND('別紙様式3-2（４・５月）'!O16="", W14&lt;&gt;"", W14&lt;&gt;"―"),X14, X14*VLOOKUP(AG14,【参考】数式用4!$DC$3:$DZ$106,MATCH(N14,【参考】数式用4!$DC$2:$DZ$2,0))),"")</f>
        <v/>
      </c>
      <c r="AD14" s="471"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6" t="str">
        <f>IF(O14="","",'別紙様式3-2（４・５月）'!O16&amp;'別紙様式3-2（４・５月）'!P16&amp;'別紙様式3-2（４・５月）'!Q16&amp;"から"&amp;O14)</f>
        <v/>
      </c>
      <c r="AG14" s="436" t="str">
        <f>IF(OR(W14="",W14="―"),"",'別紙様式3-2（４・５月）'!O16&amp;'別紙様式3-2（４・５月）'!P16&amp;'別紙様式3-2（４・５月）'!Q16&amp;"から"&amp;W14)</f>
        <v/>
      </c>
    </row>
    <row r="15" spans="1:33" ht="24.95" customHeight="1">
      <c r="A15" s="437">
        <v>2</v>
      </c>
      <c r="B15" s="912" t="str">
        <f>IF(基本情報入力シート!C54="","",基本情報入力シート!C54)</f>
        <v/>
      </c>
      <c r="C15" s="913"/>
      <c r="D15" s="913"/>
      <c r="E15" s="913"/>
      <c r="F15" s="913"/>
      <c r="G15" s="913"/>
      <c r="H15" s="913"/>
      <c r="I15" s="914"/>
      <c r="J15" s="422" t="str">
        <f>IF(基本情報入力シート!M54="","",基本情報入力シート!M54)</f>
        <v/>
      </c>
      <c r="K15" s="423" t="str">
        <f>IF(基本情報入力シート!R54="","",基本情報入力シート!R54)</f>
        <v/>
      </c>
      <c r="L15" s="423" t="str">
        <f>IF(基本情報入力シート!W54="","",基本情報入力シート!W54)</f>
        <v/>
      </c>
      <c r="M15" s="424" t="str">
        <f>IF(基本情報入力シート!X54="","",基本情報入力シート!X54)</f>
        <v/>
      </c>
      <c r="N15" s="425" t="str">
        <f>IF(基本情報入力シート!Y54="","",基本情報入力シート!Y54)</f>
        <v/>
      </c>
      <c r="O15" s="99"/>
      <c r="P15" s="1031"/>
      <c r="Q15" s="1032"/>
      <c r="R15" s="462" t="str">
        <f>IFERROR(IF(OR('別紙様式3-2（４・５月）'!R17="",'別紙様式3-2（４・５月）'!Z17="ベア加算"),"",P15*VLOOKUP(N15,【参考】数式用!$AD$2:$AH$27,MATCH(O15,【参考】数式用!$K$4:$N$4,0)+1,0)),"")</f>
        <v/>
      </c>
      <c r="S15" s="121"/>
      <c r="T15" s="1033"/>
      <c r="U15" s="1034"/>
      <c r="V15" s="465" t="str">
        <f>IFERROR(IF(AND('別紙様式3-2（４・５月）'!O17="", O15&lt;&gt;""),P15, P15*VLOOKUP(AF15,【参考】数式用4!$DC$3:$DZ$106,MATCH(N15,【参考】数式用4!$DC$2:$DZ$2,0))),"")</f>
        <v/>
      </c>
      <c r="W15" s="100"/>
      <c r="X15" s="463"/>
      <c r="Y15" s="1000" t="str">
        <f>IFERROR(
     IF(OR('別紙様式3-2（４・５月）'!R17="",'別紙様式3-2（４・５月）'!Z17="ベア加算"),"",
                                            X15*VLOOKUP(N15,【参考】数式用!$AD$2:$AH$27,MATCH(W15,【参考】数式用!$K$4:$N$4,0)+1,0)
      ),"")</f>
        <v/>
      </c>
      <c r="Z15" s="1000"/>
      <c r="AA15" s="121"/>
      <c r="AB15" s="464"/>
      <c r="AC15" s="447" t="str">
        <f>IFERROR(IF(AND('別紙様式3-2（４・５月）'!O17="", W15&lt;&gt;"", W15&lt;&gt;"―"),X15, X15*VLOOKUP(AG15,【参考】数式用4!$DC$3:$DZ$106,MATCH(N15,【参考】数式用4!$DC$2:$DZ$2,0))),"")</f>
        <v/>
      </c>
      <c r="AD15" s="471" t="str">
        <f t="shared" si="0"/>
        <v/>
      </c>
      <c r="AE15" s="419" t="str">
        <f t="shared" si="1"/>
        <v/>
      </c>
      <c r="AF15" s="436" t="str">
        <f>IF(O15="","",'別紙様式3-2（４・５月）'!O17&amp;'別紙様式3-2（４・５月）'!P17&amp;'別紙様式3-2（４・５月）'!Q17&amp;"から"&amp;O15)</f>
        <v/>
      </c>
      <c r="AG15" s="436" t="str">
        <f>IF(OR(W15="",W15="―"),"",'別紙様式3-2（４・５月）'!O17&amp;'別紙様式3-2（４・５月）'!P17&amp;'別紙様式3-2（４・５月）'!Q17&amp;"から"&amp;W15)</f>
        <v/>
      </c>
    </row>
    <row r="16" spans="1:33" ht="24.95" customHeight="1">
      <c r="A16" s="437">
        <v>3</v>
      </c>
      <c r="B16" s="912" t="str">
        <f>IF(基本情報入力シート!C55="","",基本情報入力シート!C55)</f>
        <v/>
      </c>
      <c r="C16" s="913"/>
      <c r="D16" s="913"/>
      <c r="E16" s="913"/>
      <c r="F16" s="913"/>
      <c r="G16" s="913"/>
      <c r="H16" s="913"/>
      <c r="I16" s="914"/>
      <c r="J16" s="422" t="str">
        <f>IF(基本情報入力シート!M55="","",基本情報入力シート!M55)</f>
        <v/>
      </c>
      <c r="K16" s="423" t="str">
        <f>IF(基本情報入力シート!R55="","",基本情報入力シート!R55)</f>
        <v/>
      </c>
      <c r="L16" s="423" t="str">
        <f>IF(基本情報入力シート!W55="","",基本情報入力シート!W55)</f>
        <v/>
      </c>
      <c r="M16" s="424" t="str">
        <f>IF(基本情報入力シート!X55="","",基本情報入力シート!X55)</f>
        <v/>
      </c>
      <c r="N16" s="425" t="str">
        <f>IF(基本情報入力シート!Y55="","",基本情報入力シート!Y55)</f>
        <v/>
      </c>
      <c r="O16" s="99"/>
      <c r="P16" s="1031"/>
      <c r="Q16" s="1032"/>
      <c r="R16" s="462" t="str">
        <f>IFERROR(IF(OR('別紙様式3-2（４・５月）'!R18="",'別紙様式3-2（４・５月）'!Z18="ベア加算"),"",P16*VLOOKUP(N16,【参考】数式用!$AD$2:$AH$27,MATCH(O16,【参考】数式用!$K$4:$N$4,0)+1,0)),"")</f>
        <v/>
      </c>
      <c r="S16" s="121"/>
      <c r="T16" s="1033"/>
      <c r="U16" s="1034"/>
      <c r="V16" s="465" t="str">
        <f>IFERROR(IF(AND('別紙様式3-2（４・５月）'!O18="", O16&lt;&gt;""),P16, P16*VLOOKUP(AF16,【参考】数式用4!$DC$3:$DZ$106,MATCH(N16,【参考】数式用4!$DC$2:$DZ$2,0))),"")</f>
        <v/>
      </c>
      <c r="W16" s="100"/>
      <c r="X16" s="463"/>
      <c r="Y16" s="1000" t="str">
        <f>IFERROR(
     IF(OR('別紙様式3-2（４・５月）'!R18="",'別紙様式3-2（４・５月）'!Z18="ベア加算"),"",
                                            X16*VLOOKUP(N16,【参考】数式用!$AD$2:$AH$27,MATCH(W16,【参考】数式用!$K$4:$N$4,0)+1,0)
      ),"")</f>
        <v/>
      </c>
      <c r="Z16" s="1000"/>
      <c r="AA16" s="121"/>
      <c r="AB16" s="464"/>
      <c r="AC16" s="447" t="str">
        <f>IFERROR(IF(AND('別紙様式3-2（４・５月）'!O18="", W16&lt;&gt;"", W16&lt;&gt;"―"),X16, X16*VLOOKUP(AG16,【参考】数式用4!$DC$3:$DZ$106,MATCH(N16,【参考】数式用4!$DC$2:$DZ$2,0))),"")</f>
        <v/>
      </c>
      <c r="AD16" s="471" t="str">
        <f t="shared" si="0"/>
        <v/>
      </c>
      <c r="AE16" s="419" t="str">
        <f t="shared" si="1"/>
        <v/>
      </c>
      <c r="AF16" s="436" t="str">
        <f>IF(O16="","",'別紙様式3-2（４・５月）'!O18&amp;'別紙様式3-2（４・５月）'!P18&amp;'別紙様式3-2（４・５月）'!Q18&amp;"から"&amp;O16)</f>
        <v/>
      </c>
      <c r="AG16" s="436" t="str">
        <f>IF(OR(W16="",W16="―"),"",'別紙様式3-2（４・５月）'!O18&amp;'別紙様式3-2（４・５月）'!P18&amp;'別紙様式3-2（４・５月）'!Q18&amp;"から"&amp;W16)</f>
        <v/>
      </c>
    </row>
    <row r="17" spans="1:41" ht="24.95" customHeight="1">
      <c r="A17" s="437">
        <v>4</v>
      </c>
      <c r="B17" s="912" t="str">
        <f>IF(基本情報入力シート!C56="","",基本情報入力シート!C56)</f>
        <v/>
      </c>
      <c r="C17" s="913"/>
      <c r="D17" s="913"/>
      <c r="E17" s="913"/>
      <c r="F17" s="913"/>
      <c r="G17" s="913"/>
      <c r="H17" s="913"/>
      <c r="I17" s="914"/>
      <c r="J17" s="422" t="str">
        <f>IF(基本情報入力シート!M56="","",基本情報入力シート!M56)</f>
        <v/>
      </c>
      <c r="K17" s="423" t="str">
        <f>IF(基本情報入力シート!R56="","",基本情報入力シート!R56)</f>
        <v/>
      </c>
      <c r="L17" s="423" t="str">
        <f>IF(基本情報入力シート!W56="","",基本情報入力シート!W56)</f>
        <v/>
      </c>
      <c r="M17" s="424" t="str">
        <f>IF(基本情報入力シート!X56="","",基本情報入力シート!X56)</f>
        <v/>
      </c>
      <c r="N17" s="425" t="str">
        <f>IF(基本情報入力シート!Y56="","",基本情報入力シート!Y56)</f>
        <v/>
      </c>
      <c r="O17" s="99"/>
      <c r="P17" s="1031"/>
      <c r="Q17" s="1032"/>
      <c r="R17" s="462" t="str">
        <f>IFERROR(IF(OR('別紙様式3-2（４・５月）'!R19="",'別紙様式3-2（４・５月）'!Z19="ベア加算"),"",P17*VLOOKUP(N17,【参考】数式用!$AD$2:$AH$27,MATCH(O17,【参考】数式用!$K$4:$N$4,0)+1,0)),"")</f>
        <v/>
      </c>
      <c r="S17" s="121"/>
      <c r="T17" s="1033"/>
      <c r="U17" s="1034"/>
      <c r="V17" s="465" t="str">
        <f>IFERROR(IF(AND('別紙様式3-2（４・５月）'!O19="", O17&lt;&gt;""),P17, P17*VLOOKUP(AF17,【参考】数式用4!$DC$3:$DZ$106,MATCH(N17,【参考】数式用4!$DC$2:$DZ$2,0))),"")</f>
        <v/>
      </c>
      <c r="W17" s="100"/>
      <c r="X17" s="463"/>
      <c r="Y17" s="1000" t="str">
        <f>IFERROR(
     IF(OR('別紙様式3-2（４・５月）'!R19="",'別紙様式3-2（４・５月）'!Z19="ベア加算"),"",
                                            X17*VLOOKUP(N17,【参考】数式用!$AD$2:$AH$27,MATCH(W17,【参考】数式用!$K$4:$N$4,0)+1,0)
      ),"")</f>
        <v/>
      </c>
      <c r="Z17" s="1000"/>
      <c r="AA17" s="121"/>
      <c r="AB17" s="464"/>
      <c r="AC17" s="447" t="str">
        <f>IFERROR(IF(AND('別紙様式3-2（４・５月）'!O19="", W17&lt;&gt;"", W17&lt;&gt;"―"),X17, X17*VLOOKUP(AG17,【参考】数式用4!$DC$3:$DZ$106,MATCH(N17,【参考】数式用4!$DC$2:$DZ$2,0))),"")</f>
        <v/>
      </c>
      <c r="AD17" s="471" t="str">
        <f t="shared" si="0"/>
        <v/>
      </c>
      <c r="AE17" s="419" t="str">
        <f t="shared" si="1"/>
        <v/>
      </c>
      <c r="AF17" s="436" t="str">
        <f>IF(O17="","",'別紙様式3-2（４・５月）'!O19&amp;'別紙様式3-2（４・５月）'!P19&amp;'別紙様式3-2（４・５月）'!Q19&amp;"から"&amp;O17)</f>
        <v/>
      </c>
      <c r="AG17" s="436" t="str">
        <f>IF(OR(W17="",W17="―"),"",'別紙様式3-2（４・５月）'!O19&amp;'別紙様式3-2（４・５月）'!P19&amp;'別紙様式3-2（４・５月）'!Q19&amp;"から"&amp;W17)</f>
        <v/>
      </c>
    </row>
    <row r="18" spans="1:41" ht="24.95" customHeight="1">
      <c r="A18" s="437">
        <v>5</v>
      </c>
      <c r="B18" s="912" t="str">
        <f>IF(基本情報入力シート!C57="","",基本情報入力シート!C57)</f>
        <v/>
      </c>
      <c r="C18" s="913"/>
      <c r="D18" s="913"/>
      <c r="E18" s="913"/>
      <c r="F18" s="913"/>
      <c r="G18" s="913"/>
      <c r="H18" s="913"/>
      <c r="I18" s="914"/>
      <c r="J18" s="422" t="str">
        <f>IF(基本情報入力シート!M57="","",基本情報入力シート!M57)</f>
        <v/>
      </c>
      <c r="K18" s="423" t="str">
        <f>IF(基本情報入力シート!R57="","",基本情報入力シート!R57)</f>
        <v/>
      </c>
      <c r="L18" s="423" t="str">
        <f>IF(基本情報入力シート!W57="","",基本情報入力シート!W57)</f>
        <v/>
      </c>
      <c r="M18" s="424" t="str">
        <f>IF(基本情報入力シート!X57="","",基本情報入力シート!X57)</f>
        <v/>
      </c>
      <c r="N18" s="425" t="str">
        <f>IF(基本情報入力シート!Y57="","",基本情報入力シート!Y57)</f>
        <v/>
      </c>
      <c r="O18" s="99"/>
      <c r="P18" s="1031"/>
      <c r="Q18" s="1032"/>
      <c r="R18" s="462" t="str">
        <f>IFERROR(IF(OR('別紙様式3-2（４・５月）'!R20="",'別紙様式3-2（４・５月）'!Z20="ベア加算"),"",P18*VLOOKUP(N18,【参考】数式用!$AD$2:$AH$27,MATCH(O18,【参考】数式用!$K$4:$N$4,0)+1,0)),"")</f>
        <v/>
      </c>
      <c r="S18" s="121"/>
      <c r="T18" s="1033"/>
      <c r="U18" s="1034"/>
      <c r="V18" s="465" t="str">
        <f>IFERROR(IF(AND('別紙様式3-2（４・５月）'!O20="", O18&lt;&gt;""),P18, P18*VLOOKUP(AF18,【参考】数式用4!$DC$3:$DZ$106,MATCH(N18,【参考】数式用4!$DC$2:$DZ$2,0))),"")</f>
        <v/>
      </c>
      <c r="W18" s="100"/>
      <c r="X18" s="463"/>
      <c r="Y18" s="1000" t="str">
        <f>IFERROR(
     IF(OR('別紙様式3-2（４・５月）'!R20="",'別紙様式3-2（４・５月）'!Z20="ベア加算"),"",
                                            X18*VLOOKUP(N18,【参考】数式用!$AD$2:$AH$27,MATCH(W18,【参考】数式用!$K$4:$N$4,0)+1,0)
      ),"")</f>
        <v/>
      </c>
      <c r="Z18" s="1000"/>
      <c r="AA18" s="121"/>
      <c r="AB18" s="464"/>
      <c r="AC18" s="447" t="str">
        <f>IFERROR(IF(AND('別紙様式3-2（４・５月）'!O20="", W18&lt;&gt;"", W18&lt;&gt;"―"),X18, X18*VLOOKUP(AG18,【参考】数式用4!$DC$3:$DZ$106,MATCH(N18,【参考】数式用4!$DC$2:$DZ$2,0))),"")</f>
        <v/>
      </c>
      <c r="AD18" s="471" t="str">
        <f t="shared" si="0"/>
        <v/>
      </c>
      <c r="AE18" s="419" t="str">
        <f t="shared" si="1"/>
        <v/>
      </c>
      <c r="AF18" s="436" t="str">
        <f>IF(O18="","",'別紙様式3-2（４・５月）'!O20&amp;'別紙様式3-2（４・５月）'!P20&amp;'別紙様式3-2（４・５月）'!Q20&amp;"から"&amp;O18)</f>
        <v/>
      </c>
      <c r="AG18" s="436" t="str">
        <f>IF(OR(W18="",W18="―"),"",'別紙様式3-2（４・５月）'!O20&amp;'別紙様式3-2（４・５月）'!P20&amp;'別紙様式3-2（４・５月）'!Q20&amp;"から"&amp;W18)</f>
        <v/>
      </c>
    </row>
    <row r="19" spans="1:41" ht="24.95" customHeight="1">
      <c r="A19" s="437">
        <v>6</v>
      </c>
      <c r="B19" s="912" t="str">
        <f>IF(基本情報入力シート!C58="","",基本情報入力シート!C58)</f>
        <v/>
      </c>
      <c r="C19" s="913"/>
      <c r="D19" s="913"/>
      <c r="E19" s="913"/>
      <c r="F19" s="913"/>
      <c r="G19" s="913"/>
      <c r="H19" s="913"/>
      <c r="I19" s="914"/>
      <c r="J19" s="422" t="str">
        <f>IF(基本情報入力シート!M58="","",基本情報入力シート!M58)</f>
        <v/>
      </c>
      <c r="K19" s="423" t="str">
        <f>IF(基本情報入力シート!R58="","",基本情報入力シート!R58)</f>
        <v/>
      </c>
      <c r="L19" s="423" t="str">
        <f>IF(基本情報入力シート!W58="","",基本情報入力シート!W58)</f>
        <v/>
      </c>
      <c r="M19" s="424" t="str">
        <f>IF(基本情報入力シート!X58="","",基本情報入力シート!X58)</f>
        <v/>
      </c>
      <c r="N19" s="425" t="str">
        <f>IF(基本情報入力シート!Y58="","",基本情報入力シート!Y58)</f>
        <v/>
      </c>
      <c r="O19" s="99"/>
      <c r="P19" s="1031"/>
      <c r="Q19" s="1032"/>
      <c r="R19" s="462" t="str">
        <f>IFERROR(IF(OR('別紙様式3-2（４・５月）'!R21="",'別紙様式3-2（４・５月）'!Z21="ベア加算"),"",P19*VLOOKUP(N19,【参考】数式用!$AD$2:$AH$27,MATCH(O19,【参考】数式用!$K$4:$N$4,0)+1,0)),"")</f>
        <v/>
      </c>
      <c r="S19" s="121"/>
      <c r="T19" s="1033"/>
      <c r="U19" s="1034"/>
      <c r="V19" s="465" t="str">
        <f>IFERROR(IF(AND('別紙様式3-2（４・５月）'!O21="", O19&lt;&gt;""),P19, P19*VLOOKUP(AF19,【参考】数式用4!$DC$3:$DZ$106,MATCH(N19,【参考】数式用4!$DC$2:$DZ$2,0))),"")</f>
        <v/>
      </c>
      <c r="W19" s="100"/>
      <c r="X19" s="463"/>
      <c r="Y19" s="1000" t="str">
        <f>IFERROR(
     IF(OR('別紙様式3-2（４・５月）'!R21="",'別紙様式3-2（４・５月）'!Z21="ベア加算"),"",
                                            X19*VLOOKUP(N19,【参考】数式用!$AD$2:$AH$27,MATCH(W19,【参考】数式用!$K$4:$N$4,0)+1,0)
      ),"")</f>
        <v/>
      </c>
      <c r="Z19" s="1000"/>
      <c r="AA19" s="121"/>
      <c r="AB19" s="464"/>
      <c r="AC19" s="447" t="str">
        <f>IFERROR(IF(AND('別紙様式3-2（４・５月）'!O21="", W19&lt;&gt;"", W19&lt;&gt;"―"),X19, X19*VLOOKUP(AG19,【参考】数式用4!$DC$3:$DZ$106,MATCH(N19,【参考】数式用4!$DC$2:$DZ$2,0))),"")</f>
        <v/>
      </c>
      <c r="AD19" s="471" t="str">
        <f t="shared" si="0"/>
        <v/>
      </c>
      <c r="AE19" s="419" t="str">
        <f t="shared" si="1"/>
        <v/>
      </c>
      <c r="AF19" s="436" t="str">
        <f>IF(O19="","",'別紙様式3-2（４・５月）'!O21&amp;'別紙様式3-2（４・５月）'!P21&amp;'別紙様式3-2（４・５月）'!Q21&amp;"から"&amp;O19)</f>
        <v/>
      </c>
      <c r="AG19" s="436" t="str">
        <f>IF(OR(W19="",W19="―"),"",'別紙様式3-2（４・５月）'!O21&amp;'別紙様式3-2（４・５月）'!P21&amp;'別紙様式3-2（４・５月）'!Q21&amp;"から"&amp;W19)</f>
        <v/>
      </c>
    </row>
    <row r="20" spans="1:41" ht="24.95" customHeight="1">
      <c r="A20" s="437">
        <v>7</v>
      </c>
      <c r="B20" s="912" t="str">
        <f>IF(基本情報入力シート!C59="","",基本情報入力シート!C59)</f>
        <v/>
      </c>
      <c r="C20" s="913"/>
      <c r="D20" s="913"/>
      <c r="E20" s="913"/>
      <c r="F20" s="913"/>
      <c r="G20" s="913"/>
      <c r="H20" s="913"/>
      <c r="I20" s="914"/>
      <c r="J20" s="422" t="str">
        <f>IF(基本情報入力シート!M59="","",基本情報入力シート!M59)</f>
        <v/>
      </c>
      <c r="K20" s="423" t="str">
        <f>IF(基本情報入力シート!R59="","",基本情報入力シート!R59)</f>
        <v/>
      </c>
      <c r="L20" s="423" t="str">
        <f>IF(基本情報入力シート!W59="","",基本情報入力シート!W59)</f>
        <v/>
      </c>
      <c r="M20" s="424" t="str">
        <f>IF(基本情報入力シート!X59="","",基本情報入力シート!X59)</f>
        <v/>
      </c>
      <c r="N20" s="425" t="str">
        <f>IF(基本情報入力シート!Y59="","",基本情報入力シート!Y59)</f>
        <v/>
      </c>
      <c r="O20" s="99"/>
      <c r="P20" s="1031"/>
      <c r="Q20" s="1032"/>
      <c r="R20" s="462" t="str">
        <f>IFERROR(IF(OR('別紙様式3-2（４・５月）'!R22="",'別紙様式3-2（４・５月）'!Z22="ベア加算"),"",P20*VLOOKUP(N20,【参考】数式用!$AD$2:$AH$27,MATCH(O20,【参考】数式用!$K$4:$N$4,0)+1,0)),"")</f>
        <v/>
      </c>
      <c r="S20" s="121"/>
      <c r="T20" s="1033"/>
      <c r="U20" s="1034"/>
      <c r="V20" s="465" t="str">
        <f>IFERROR(IF(AND('別紙様式3-2（４・５月）'!O22="", O20&lt;&gt;""),P20, P20*VLOOKUP(AF20,【参考】数式用4!$DC$3:$DZ$106,MATCH(N20,【参考】数式用4!$DC$2:$DZ$2,0))),"")</f>
        <v/>
      </c>
      <c r="W20" s="100"/>
      <c r="X20" s="463"/>
      <c r="Y20" s="1000" t="str">
        <f>IFERROR(
     IF(OR('別紙様式3-2（４・５月）'!R22="",'別紙様式3-2（４・５月）'!Z22="ベア加算"),"",
                                            X20*VLOOKUP(N20,【参考】数式用!$AD$2:$AH$27,MATCH(W20,【参考】数式用!$K$4:$N$4,0)+1,0)
      ),"")</f>
        <v/>
      </c>
      <c r="Z20" s="1000"/>
      <c r="AA20" s="121"/>
      <c r="AB20" s="464"/>
      <c r="AC20" s="447" t="str">
        <f>IFERROR(IF(AND('別紙様式3-2（４・５月）'!O22="", W20&lt;&gt;"", W20&lt;&gt;"―"),X20, X20*VLOOKUP(AG20,【参考】数式用4!$DC$3:$DZ$106,MATCH(N20,【参考】数式用4!$DC$2:$DZ$2,0))),"")</f>
        <v/>
      </c>
      <c r="AD20" s="471" t="str">
        <f t="shared" si="0"/>
        <v/>
      </c>
      <c r="AE20" s="419" t="str">
        <f t="shared" si="1"/>
        <v/>
      </c>
      <c r="AF20" s="436" t="str">
        <f>IF(O20="","",'別紙様式3-2（４・５月）'!O22&amp;'別紙様式3-2（４・５月）'!P22&amp;'別紙様式3-2（４・５月）'!Q22&amp;"から"&amp;O20)</f>
        <v/>
      </c>
      <c r="AG20" s="436" t="str">
        <f>IF(OR(W20="",W20="―"),"",'別紙様式3-2（４・５月）'!O22&amp;'別紙様式3-2（４・５月）'!P22&amp;'別紙様式3-2（４・５月）'!Q22&amp;"から"&amp;W20)</f>
        <v/>
      </c>
    </row>
    <row r="21" spans="1:41" ht="24.95" customHeight="1">
      <c r="A21" s="437">
        <v>8</v>
      </c>
      <c r="B21" s="912" t="str">
        <f>IF(基本情報入力シート!C60="","",基本情報入力シート!C60)</f>
        <v/>
      </c>
      <c r="C21" s="913"/>
      <c r="D21" s="913"/>
      <c r="E21" s="913"/>
      <c r="F21" s="913"/>
      <c r="G21" s="913"/>
      <c r="H21" s="913"/>
      <c r="I21" s="914"/>
      <c r="J21" s="422" t="str">
        <f>IF(基本情報入力シート!M60="","",基本情報入力シート!M60)</f>
        <v/>
      </c>
      <c r="K21" s="423" t="str">
        <f>IF(基本情報入力シート!R60="","",基本情報入力シート!R60)</f>
        <v/>
      </c>
      <c r="L21" s="423" t="str">
        <f>IF(基本情報入力シート!W60="","",基本情報入力シート!W60)</f>
        <v/>
      </c>
      <c r="M21" s="424" t="str">
        <f>IF(基本情報入力シート!X60="","",基本情報入力シート!X60)</f>
        <v/>
      </c>
      <c r="N21" s="425" t="str">
        <f>IF(基本情報入力シート!Y60="","",基本情報入力シート!Y60)</f>
        <v/>
      </c>
      <c r="O21" s="99"/>
      <c r="P21" s="1031"/>
      <c r="Q21" s="1032"/>
      <c r="R21" s="462" t="str">
        <f>IFERROR(IF(OR('別紙様式3-2（４・５月）'!R23="",'別紙様式3-2（４・５月）'!Z23="ベア加算"),"",P21*VLOOKUP(N21,【参考】数式用!$AD$2:$AH$27,MATCH(O21,【参考】数式用!$K$4:$N$4,0)+1,0)),"")</f>
        <v/>
      </c>
      <c r="S21" s="121"/>
      <c r="T21" s="1033"/>
      <c r="U21" s="1034"/>
      <c r="V21" s="465" t="str">
        <f>IFERROR(IF(AND('別紙様式3-2（４・５月）'!O23="", O21&lt;&gt;""),P21, P21*VLOOKUP(AF21,【参考】数式用4!$DC$3:$DZ$106,MATCH(N21,【参考】数式用4!$DC$2:$DZ$2,0))),"")</f>
        <v/>
      </c>
      <c r="W21" s="100"/>
      <c r="X21" s="463"/>
      <c r="Y21" s="1000" t="str">
        <f>IFERROR(
     IF(OR('別紙様式3-2（４・５月）'!R23="",'別紙様式3-2（４・５月）'!Z23="ベア加算"),"",
                                            X21*VLOOKUP(N21,【参考】数式用!$AD$2:$AH$27,MATCH(W21,【参考】数式用!$K$4:$N$4,0)+1,0)
      ),"")</f>
        <v/>
      </c>
      <c r="Z21" s="1000"/>
      <c r="AA21" s="121"/>
      <c r="AB21" s="464"/>
      <c r="AC21" s="447" t="str">
        <f>IFERROR(IF(AND('別紙様式3-2（４・５月）'!O23="", W21&lt;&gt;"", W21&lt;&gt;"―"),X21, X21*VLOOKUP(AG21,【参考】数式用4!$DC$3:$DZ$106,MATCH(N21,【参考】数式用4!$DC$2:$DZ$2,0))),"")</f>
        <v/>
      </c>
      <c r="AD21" s="471"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6" t="str">
        <f>IF(O21="","",'別紙様式3-2（４・５月）'!O23&amp;'別紙様式3-2（４・５月）'!P23&amp;'別紙様式3-2（４・５月）'!Q23&amp;"から"&amp;O21)</f>
        <v/>
      </c>
      <c r="AG21" s="436" t="str">
        <f>IF(OR(W21="",W21="―"),"",'別紙様式3-2（４・５月）'!O23&amp;'別紙様式3-2（４・５月）'!P23&amp;'別紙様式3-2（４・５月）'!Q23&amp;"から"&amp;W21)</f>
        <v/>
      </c>
    </row>
    <row r="22" spans="1:41" ht="24.95" customHeight="1">
      <c r="A22" s="437">
        <v>9</v>
      </c>
      <c r="B22" s="912" t="str">
        <f>IF(基本情報入力シート!C61="","",基本情報入力シート!C61)</f>
        <v/>
      </c>
      <c r="C22" s="913"/>
      <c r="D22" s="913"/>
      <c r="E22" s="913"/>
      <c r="F22" s="913"/>
      <c r="G22" s="913"/>
      <c r="H22" s="913"/>
      <c r="I22" s="914"/>
      <c r="J22" s="422" t="str">
        <f>IF(基本情報入力シート!M61="","",基本情報入力シート!M61)</f>
        <v/>
      </c>
      <c r="K22" s="423" t="str">
        <f>IF(基本情報入力シート!R61="","",基本情報入力シート!R61)</f>
        <v/>
      </c>
      <c r="L22" s="423" t="str">
        <f>IF(基本情報入力シート!W61="","",基本情報入力シート!W61)</f>
        <v/>
      </c>
      <c r="M22" s="424" t="str">
        <f>IF(基本情報入力シート!X61="","",基本情報入力シート!X61)</f>
        <v/>
      </c>
      <c r="N22" s="425" t="str">
        <f>IF(基本情報入力シート!Y61="","",基本情報入力シート!Y61)</f>
        <v/>
      </c>
      <c r="O22" s="99"/>
      <c r="P22" s="1031"/>
      <c r="Q22" s="1032"/>
      <c r="R22" s="462" t="str">
        <f>IFERROR(IF(OR('別紙様式3-2（４・５月）'!R24="",'別紙様式3-2（４・５月）'!Z24="ベア加算"),"",P22*VLOOKUP(N22,【参考】数式用!$AD$2:$AH$27,MATCH(O22,【参考】数式用!$K$4:$N$4,0)+1,0)),"")</f>
        <v/>
      </c>
      <c r="S22" s="121"/>
      <c r="T22" s="1033"/>
      <c r="U22" s="1034"/>
      <c r="V22" s="465" t="str">
        <f>IFERROR(IF(AND('別紙様式3-2（４・５月）'!O24="", O22&lt;&gt;""),P22, P22*VLOOKUP(AF22,【参考】数式用4!$DC$3:$DZ$106,MATCH(N22,【参考】数式用4!$DC$2:$DZ$2,0))),"")</f>
        <v/>
      </c>
      <c r="W22" s="100"/>
      <c r="X22" s="463"/>
      <c r="Y22" s="1000" t="str">
        <f>IFERROR(
     IF(OR('別紙様式3-2（４・５月）'!R24="",'別紙様式3-2（４・５月）'!Z24="ベア加算"),"",
                                            X22*VLOOKUP(N22,【参考】数式用!$AD$2:$AH$27,MATCH(W22,【参考】数式用!$K$4:$N$4,0)+1,0)
      ),"")</f>
        <v/>
      </c>
      <c r="Z22" s="1000"/>
      <c r="AA22" s="121"/>
      <c r="AB22" s="464"/>
      <c r="AC22" s="447" t="str">
        <f>IFERROR(IF(AND('別紙様式3-2（４・５月）'!O24="", W22&lt;&gt;"", W22&lt;&gt;"―"),X22, X22*VLOOKUP(AG22,【参考】数式用4!$DC$3:$DZ$106,MATCH(N22,【参考】数式用4!$DC$2:$DZ$2,0))),"")</f>
        <v/>
      </c>
      <c r="AD22" s="471" t="str">
        <f t="shared" si="2"/>
        <v/>
      </c>
      <c r="AE22" s="419" t="str">
        <f t="shared" si="3"/>
        <v/>
      </c>
      <c r="AF22" s="436" t="str">
        <f>IF(O22="","",'別紙様式3-2（４・５月）'!O24&amp;'別紙様式3-2（４・５月）'!P24&amp;'別紙様式3-2（４・５月）'!Q24&amp;"から"&amp;O22)</f>
        <v/>
      </c>
      <c r="AG22" s="436" t="str">
        <f>IF(OR(W22="",W22="―"),"",'別紙様式3-2（４・５月）'!O24&amp;'別紙様式3-2（４・５月）'!P24&amp;'別紙様式3-2（４・５月）'!Q24&amp;"から"&amp;W22)</f>
        <v/>
      </c>
    </row>
    <row r="23" spans="1:41" ht="24.95" customHeight="1">
      <c r="A23" s="437">
        <v>10</v>
      </c>
      <c r="B23" s="912" t="str">
        <f>IF(基本情報入力シート!C62="","",基本情報入力シート!C62)</f>
        <v/>
      </c>
      <c r="C23" s="913"/>
      <c r="D23" s="913"/>
      <c r="E23" s="913"/>
      <c r="F23" s="913"/>
      <c r="G23" s="913"/>
      <c r="H23" s="913"/>
      <c r="I23" s="914"/>
      <c r="J23" s="422" t="str">
        <f>IF(基本情報入力シート!M62="","",基本情報入力シート!M62)</f>
        <v/>
      </c>
      <c r="K23" s="423" t="str">
        <f>IF(基本情報入力シート!R62="","",基本情報入力シート!R62)</f>
        <v/>
      </c>
      <c r="L23" s="423" t="str">
        <f>IF(基本情報入力シート!W62="","",基本情報入力シート!W62)</f>
        <v/>
      </c>
      <c r="M23" s="424" t="str">
        <f>IF(基本情報入力シート!X62="","",基本情報入力シート!X62)</f>
        <v/>
      </c>
      <c r="N23" s="425" t="str">
        <f>IF(基本情報入力シート!Y62="","",基本情報入力シート!Y62)</f>
        <v/>
      </c>
      <c r="O23" s="99"/>
      <c r="P23" s="1031"/>
      <c r="Q23" s="1032"/>
      <c r="R23" s="462" t="str">
        <f>IFERROR(IF(OR('別紙様式3-2（４・５月）'!R25="",'別紙様式3-2（４・５月）'!Z25="ベア加算"),"",P23*VLOOKUP(N23,【参考】数式用!$AD$2:$AH$27,MATCH(O23,【参考】数式用!$K$4:$N$4,0)+1,0)),"")</f>
        <v/>
      </c>
      <c r="S23" s="121"/>
      <c r="T23" s="1033"/>
      <c r="U23" s="1034"/>
      <c r="V23" s="465" t="str">
        <f>IFERROR(IF(AND('別紙様式3-2（４・５月）'!O25="", O23&lt;&gt;""),P23, P23*VLOOKUP(AF23,【参考】数式用4!$DC$3:$DZ$106,MATCH(N23,【参考】数式用4!$DC$2:$DZ$2,0))),"")</f>
        <v/>
      </c>
      <c r="W23" s="100"/>
      <c r="X23" s="463"/>
      <c r="Y23" s="1000" t="str">
        <f>IFERROR(
     IF(OR('別紙様式3-2（４・５月）'!R25="",'別紙様式3-2（４・５月）'!Z25="ベア加算"),"",
                                            X23*VLOOKUP(N23,【参考】数式用!$AD$2:$AH$27,MATCH(W23,【参考】数式用!$K$4:$N$4,0)+1,0)
      ),"")</f>
        <v/>
      </c>
      <c r="Z23" s="1000"/>
      <c r="AA23" s="121"/>
      <c r="AB23" s="464"/>
      <c r="AC23" s="447" t="str">
        <f>IFERROR(IF(AND('別紙様式3-2（４・５月）'!O25="", W23&lt;&gt;"", W23&lt;&gt;"―"),X23, X23*VLOOKUP(AG23,【参考】数式用4!$DC$3:$DZ$106,MATCH(N23,【参考】数式用4!$DC$2:$DZ$2,0))),"")</f>
        <v/>
      </c>
      <c r="AD23" s="471" t="str">
        <f t="shared" si="2"/>
        <v/>
      </c>
      <c r="AE23" s="419" t="str">
        <f t="shared" si="3"/>
        <v/>
      </c>
      <c r="AF23" s="436" t="str">
        <f>IF(O23="","",'別紙様式3-2（４・５月）'!O25&amp;'別紙様式3-2（４・５月）'!P25&amp;'別紙様式3-2（４・５月）'!Q25&amp;"から"&amp;O23)</f>
        <v/>
      </c>
      <c r="AG23" s="436" t="str">
        <f>IF(OR(W23="",W23="―"),"",'別紙様式3-2（４・５月）'!O25&amp;'別紙様式3-2（４・５月）'!P25&amp;'別紙様式3-2（４・５月）'!Q25&amp;"から"&amp;W23)</f>
        <v/>
      </c>
    </row>
    <row r="24" spans="1:41" ht="24.95" customHeight="1">
      <c r="A24" s="437">
        <v>11</v>
      </c>
      <c r="B24" s="912" t="str">
        <f>IF(基本情報入力シート!C63="","",基本情報入力シート!C63)</f>
        <v/>
      </c>
      <c r="C24" s="913"/>
      <c r="D24" s="913"/>
      <c r="E24" s="913"/>
      <c r="F24" s="913"/>
      <c r="G24" s="913"/>
      <c r="H24" s="913"/>
      <c r="I24" s="914"/>
      <c r="J24" s="422" t="str">
        <f>IF(基本情報入力シート!M63="","",基本情報入力シート!M63)</f>
        <v/>
      </c>
      <c r="K24" s="423" t="str">
        <f>IF(基本情報入力シート!R63="","",基本情報入力シート!R63)</f>
        <v/>
      </c>
      <c r="L24" s="423" t="str">
        <f>IF(基本情報入力シート!W63="","",基本情報入力シート!W63)</f>
        <v/>
      </c>
      <c r="M24" s="424" t="str">
        <f>IF(基本情報入力シート!X63="","",基本情報入力シート!X63)</f>
        <v/>
      </c>
      <c r="N24" s="425" t="str">
        <f>IF(基本情報入力シート!Y63="","",基本情報入力シート!Y63)</f>
        <v/>
      </c>
      <c r="O24" s="99"/>
      <c r="P24" s="1031"/>
      <c r="Q24" s="1032"/>
      <c r="R24" s="462" t="str">
        <f>IFERROR(IF(OR('別紙様式3-2（４・５月）'!R26="",'別紙様式3-2（４・５月）'!Z26="ベア加算"),"",P24*VLOOKUP(N24,【参考】数式用!$AD$2:$AH$27,MATCH(O24,【参考】数式用!$K$4:$N$4,0)+1,0)),"")</f>
        <v/>
      </c>
      <c r="S24" s="121"/>
      <c r="T24" s="1033"/>
      <c r="U24" s="1034"/>
      <c r="V24" s="465" t="str">
        <f>IFERROR(IF(AND('別紙様式3-2（４・５月）'!O26="", O24&lt;&gt;""),P24, P24*VLOOKUP(AF24,【参考】数式用4!$DC$3:$DZ$106,MATCH(N24,【参考】数式用4!$DC$2:$DZ$2,0))),"")</f>
        <v/>
      </c>
      <c r="W24" s="100"/>
      <c r="X24" s="463"/>
      <c r="Y24" s="1000" t="str">
        <f>IFERROR(
     IF(OR('別紙様式3-2（４・５月）'!R26="",'別紙様式3-2（４・５月）'!Z26="ベア加算"),"",
                                            X24*VLOOKUP(N24,【参考】数式用!$AD$2:$AH$27,MATCH(W24,【参考】数式用!$K$4:$N$4,0)+1,0)
      ),"")</f>
        <v/>
      </c>
      <c r="Z24" s="1000"/>
      <c r="AA24" s="121"/>
      <c r="AB24" s="464"/>
      <c r="AC24" s="447" t="str">
        <f>IFERROR(IF(AND('別紙様式3-2（４・５月）'!O26="", W24&lt;&gt;"", W24&lt;&gt;"―"),X24, X24*VLOOKUP(AG24,【参考】数式用4!$DC$3:$DZ$106,MATCH(N24,【参考】数式用4!$DC$2:$DZ$2,0))),"")</f>
        <v/>
      </c>
      <c r="AD24" s="471" t="str">
        <f t="shared" si="2"/>
        <v/>
      </c>
      <c r="AE24" s="419" t="str">
        <f t="shared" si="3"/>
        <v/>
      </c>
      <c r="AF24" s="436" t="str">
        <f>IF(O24="","",'別紙様式3-2（４・５月）'!O26&amp;'別紙様式3-2（４・５月）'!P26&amp;'別紙様式3-2（４・５月）'!Q26&amp;"から"&amp;O24)</f>
        <v/>
      </c>
      <c r="AG24" s="436" t="str">
        <f>IF(OR(W24="",W24="―"),"",'別紙様式3-2（４・５月）'!O26&amp;'別紙様式3-2（４・５月）'!P26&amp;'別紙様式3-2（４・５月）'!Q26&amp;"から"&amp;W24)</f>
        <v/>
      </c>
    </row>
    <row r="25" spans="1:41" ht="24.95" customHeight="1">
      <c r="A25" s="437">
        <v>12</v>
      </c>
      <c r="B25" s="912" t="str">
        <f>IF(基本情報入力シート!C64="","",基本情報入力シート!C64)</f>
        <v/>
      </c>
      <c r="C25" s="913"/>
      <c r="D25" s="913"/>
      <c r="E25" s="913"/>
      <c r="F25" s="913"/>
      <c r="G25" s="913"/>
      <c r="H25" s="913"/>
      <c r="I25" s="914"/>
      <c r="J25" s="422" t="str">
        <f>IF(基本情報入力シート!M64="","",基本情報入力シート!M64)</f>
        <v/>
      </c>
      <c r="K25" s="423" t="str">
        <f>IF(基本情報入力シート!R64="","",基本情報入力シート!R64)</f>
        <v/>
      </c>
      <c r="L25" s="423" t="str">
        <f>IF(基本情報入力シート!W64="","",基本情報入力シート!W64)</f>
        <v/>
      </c>
      <c r="M25" s="424" t="str">
        <f>IF(基本情報入力シート!X64="","",基本情報入力シート!X64)</f>
        <v/>
      </c>
      <c r="N25" s="425" t="str">
        <f>IF(基本情報入力シート!Y64="","",基本情報入力シート!Y64)</f>
        <v/>
      </c>
      <c r="O25" s="99"/>
      <c r="P25" s="1031"/>
      <c r="Q25" s="1032"/>
      <c r="R25" s="462" t="str">
        <f>IFERROR(IF(OR('別紙様式3-2（４・５月）'!R27="",'別紙様式3-2（４・５月）'!Z27="ベア加算"),"",P25*VLOOKUP(N25,【参考】数式用!$AD$2:$AH$27,MATCH(O25,【参考】数式用!$K$4:$N$4,0)+1,0)),"")</f>
        <v/>
      </c>
      <c r="S25" s="121"/>
      <c r="T25" s="1033"/>
      <c r="U25" s="1034"/>
      <c r="V25" s="465" t="str">
        <f>IFERROR(IF(AND('別紙様式3-2（４・５月）'!O27="", O25&lt;&gt;""),P25, P25*VLOOKUP(AF25,【参考】数式用4!$DC$3:$DZ$106,MATCH(N25,【参考】数式用4!$DC$2:$DZ$2,0))),"")</f>
        <v/>
      </c>
      <c r="W25" s="100"/>
      <c r="X25" s="463"/>
      <c r="Y25" s="1000" t="str">
        <f>IFERROR(
     IF(OR('別紙様式3-2（４・５月）'!R27="",'別紙様式3-2（４・５月）'!Z27="ベア加算"),"",
                                            X25*VLOOKUP(N25,【参考】数式用!$AD$2:$AH$27,MATCH(W25,【参考】数式用!$K$4:$N$4,0)+1,0)
      ),"")</f>
        <v/>
      </c>
      <c r="Z25" s="1000"/>
      <c r="AA25" s="121"/>
      <c r="AB25" s="464"/>
      <c r="AC25" s="447" t="str">
        <f>IFERROR(IF(AND('別紙様式3-2（４・５月）'!O27="", W25&lt;&gt;"", W25&lt;&gt;"―"),X25, X25*VLOOKUP(AG25,【参考】数式用4!$DC$3:$DZ$106,MATCH(N25,【参考】数式用4!$DC$2:$DZ$2,0))),"")</f>
        <v/>
      </c>
      <c r="AD25" s="471" t="str">
        <f t="shared" si="2"/>
        <v/>
      </c>
      <c r="AE25" s="419" t="str">
        <f t="shared" si="3"/>
        <v/>
      </c>
      <c r="AF25" s="436" t="str">
        <f>IF(O25="","",'別紙様式3-2（４・５月）'!O27&amp;'別紙様式3-2（４・５月）'!P27&amp;'別紙様式3-2（４・５月）'!Q27&amp;"から"&amp;O25)</f>
        <v/>
      </c>
      <c r="AG25" s="436" t="str">
        <f>IF(OR(W25="",W25="―"),"",'別紙様式3-2（４・５月）'!O27&amp;'別紙様式3-2（４・５月）'!P27&amp;'別紙様式3-2（４・５月）'!Q27&amp;"から"&amp;W25)</f>
        <v/>
      </c>
    </row>
    <row r="26" spans="1:41" ht="24.95" customHeight="1">
      <c r="A26" s="437">
        <v>13</v>
      </c>
      <c r="B26" s="912" t="str">
        <f>IF(基本情報入力シート!C65="","",基本情報入力シート!C65)</f>
        <v/>
      </c>
      <c r="C26" s="913"/>
      <c r="D26" s="913"/>
      <c r="E26" s="913"/>
      <c r="F26" s="913"/>
      <c r="G26" s="913"/>
      <c r="H26" s="913"/>
      <c r="I26" s="914"/>
      <c r="J26" s="422" t="str">
        <f>IF(基本情報入力シート!M65="","",基本情報入力シート!M65)</f>
        <v/>
      </c>
      <c r="K26" s="423" t="str">
        <f>IF(基本情報入力シート!R65="","",基本情報入力シート!R65)</f>
        <v/>
      </c>
      <c r="L26" s="423" t="str">
        <f>IF(基本情報入力シート!W65="","",基本情報入力シート!W65)</f>
        <v/>
      </c>
      <c r="M26" s="424" t="str">
        <f>IF(基本情報入力シート!X65="","",基本情報入力シート!X65)</f>
        <v/>
      </c>
      <c r="N26" s="425" t="str">
        <f>IF(基本情報入力シート!Y65="","",基本情報入力シート!Y65)</f>
        <v/>
      </c>
      <c r="O26" s="99"/>
      <c r="P26" s="1031"/>
      <c r="Q26" s="1032"/>
      <c r="R26" s="462" t="str">
        <f>IFERROR(IF(OR('別紙様式3-2（４・５月）'!R28="",'別紙様式3-2（４・５月）'!Z28="ベア加算"),"",P26*VLOOKUP(N26,【参考】数式用!$AD$2:$AH$27,MATCH(O26,【参考】数式用!$K$4:$N$4,0)+1,0)),"")</f>
        <v/>
      </c>
      <c r="S26" s="121"/>
      <c r="T26" s="1033"/>
      <c r="U26" s="1034"/>
      <c r="V26" s="465" t="str">
        <f>IFERROR(IF(AND('別紙様式3-2（４・５月）'!O28="", O26&lt;&gt;""),P26, P26*VLOOKUP(AF26,【参考】数式用4!$DC$3:$DZ$106,MATCH(N26,【参考】数式用4!$DC$2:$DZ$2,0))),"")</f>
        <v/>
      </c>
      <c r="W26" s="100"/>
      <c r="X26" s="463"/>
      <c r="Y26" s="1000" t="str">
        <f>IFERROR(
     IF(OR('別紙様式3-2（４・５月）'!R28="",'別紙様式3-2（４・５月）'!Z28="ベア加算"),"",
                                            X26*VLOOKUP(N26,【参考】数式用!$AD$2:$AH$27,MATCH(W26,【参考】数式用!$K$4:$N$4,0)+1,0)
      ),"")</f>
        <v/>
      </c>
      <c r="Z26" s="1000"/>
      <c r="AA26" s="121"/>
      <c r="AB26" s="464"/>
      <c r="AC26" s="447" t="str">
        <f>IFERROR(IF(AND('別紙様式3-2（４・５月）'!O28="", W26&lt;&gt;"", W26&lt;&gt;"―"),X26, X26*VLOOKUP(AG26,【参考】数式用4!$DC$3:$DZ$106,MATCH(N26,【参考】数式用4!$DC$2:$DZ$2,0))),"")</f>
        <v/>
      </c>
      <c r="AD26" s="471" t="str">
        <f t="shared" si="2"/>
        <v/>
      </c>
      <c r="AE26" s="419" t="str">
        <f t="shared" si="3"/>
        <v/>
      </c>
      <c r="AF26" s="436" t="str">
        <f>IF(O26="","",'別紙様式3-2（４・５月）'!O28&amp;'別紙様式3-2（４・５月）'!P28&amp;'別紙様式3-2（４・５月）'!Q28&amp;"から"&amp;O26)</f>
        <v/>
      </c>
      <c r="AG26" s="436" t="str">
        <f>IF(OR(W26="",W26="―"),"",'別紙様式3-2（４・５月）'!O28&amp;'別紙様式3-2（４・５月）'!P28&amp;'別紙様式3-2（４・５月）'!Q28&amp;"から"&amp;W26)</f>
        <v/>
      </c>
    </row>
    <row r="27" spans="1:41" ht="24.95" customHeight="1">
      <c r="A27" s="437">
        <v>14</v>
      </c>
      <c r="B27" s="912" t="str">
        <f>IF(基本情報入力シート!C66="","",基本情報入力シート!C66)</f>
        <v/>
      </c>
      <c r="C27" s="913"/>
      <c r="D27" s="913"/>
      <c r="E27" s="913"/>
      <c r="F27" s="913"/>
      <c r="G27" s="913"/>
      <c r="H27" s="913"/>
      <c r="I27" s="914"/>
      <c r="J27" s="422" t="str">
        <f>IF(基本情報入力シート!M66="","",基本情報入力シート!M66)</f>
        <v/>
      </c>
      <c r="K27" s="423" t="str">
        <f>IF(基本情報入力シート!R66="","",基本情報入力シート!R66)</f>
        <v/>
      </c>
      <c r="L27" s="423" t="str">
        <f>IF(基本情報入力シート!W66="","",基本情報入力シート!W66)</f>
        <v/>
      </c>
      <c r="M27" s="424" t="str">
        <f>IF(基本情報入力シート!X66="","",基本情報入力シート!X66)</f>
        <v/>
      </c>
      <c r="N27" s="425" t="str">
        <f>IF(基本情報入力シート!Y66="","",基本情報入力シート!Y66)</f>
        <v/>
      </c>
      <c r="O27" s="99"/>
      <c r="P27" s="1031"/>
      <c r="Q27" s="1032"/>
      <c r="R27" s="462" t="str">
        <f>IFERROR(IF(OR('別紙様式3-2（４・５月）'!R29="",'別紙様式3-2（４・５月）'!Z29="ベア加算"),"",P27*VLOOKUP(N27,【参考】数式用!$AD$2:$AH$27,MATCH(O27,【参考】数式用!$K$4:$N$4,0)+1,0)),"")</f>
        <v/>
      </c>
      <c r="S27" s="121"/>
      <c r="T27" s="1033"/>
      <c r="U27" s="1034"/>
      <c r="V27" s="465" t="str">
        <f>IFERROR(IF(AND('別紙様式3-2（４・５月）'!O29="", O27&lt;&gt;""),P27, P27*VLOOKUP(AF27,【参考】数式用4!$DC$3:$DZ$106,MATCH(N27,【参考】数式用4!$DC$2:$DZ$2,0))),"")</f>
        <v/>
      </c>
      <c r="W27" s="100"/>
      <c r="X27" s="463"/>
      <c r="Y27" s="1000" t="str">
        <f>IFERROR(
     IF(OR('別紙様式3-2（４・５月）'!R29="",'別紙様式3-2（４・５月）'!Z29="ベア加算"),"",
                                            X27*VLOOKUP(N27,【参考】数式用!$AD$2:$AH$27,MATCH(W27,【参考】数式用!$K$4:$N$4,0)+1,0)
      ),"")</f>
        <v/>
      </c>
      <c r="Z27" s="1000"/>
      <c r="AA27" s="121"/>
      <c r="AB27" s="464"/>
      <c r="AC27" s="447" t="str">
        <f>IFERROR(IF(AND('別紙様式3-2（４・５月）'!O29="", W27&lt;&gt;"", W27&lt;&gt;"―"),X27, X27*VLOOKUP(AG27,【参考】数式用4!$DC$3:$DZ$106,MATCH(N27,【参考】数式用4!$DC$2:$DZ$2,0))),"")</f>
        <v/>
      </c>
      <c r="AD27" s="471" t="str">
        <f t="shared" si="2"/>
        <v/>
      </c>
      <c r="AE27" s="419" t="str">
        <f t="shared" si="3"/>
        <v/>
      </c>
      <c r="AF27" s="436" t="str">
        <f>IF(O27="","",'別紙様式3-2（４・５月）'!O29&amp;'別紙様式3-2（４・５月）'!P29&amp;'別紙様式3-2（４・５月）'!Q29&amp;"から"&amp;O27)</f>
        <v/>
      </c>
      <c r="AG27" s="436" t="str">
        <f>IF(OR(W27="",W27="―"),"",'別紙様式3-2（４・５月）'!O29&amp;'別紙様式3-2（４・５月）'!P29&amp;'別紙様式3-2（４・５月）'!Q29&amp;"から"&amp;W27)</f>
        <v/>
      </c>
    </row>
    <row r="28" spans="1:41" ht="24.95" customHeight="1">
      <c r="A28" s="437">
        <v>15</v>
      </c>
      <c r="B28" s="912" t="str">
        <f>IF(基本情報入力シート!C67="","",基本情報入力シート!C67)</f>
        <v/>
      </c>
      <c r="C28" s="913"/>
      <c r="D28" s="913"/>
      <c r="E28" s="913"/>
      <c r="F28" s="913"/>
      <c r="G28" s="913"/>
      <c r="H28" s="913"/>
      <c r="I28" s="914"/>
      <c r="J28" s="422" t="str">
        <f>IF(基本情報入力シート!M67="","",基本情報入力シート!M67)</f>
        <v/>
      </c>
      <c r="K28" s="423" t="str">
        <f>IF(基本情報入力シート!R67="","",基本情報入力シート!R67)</f>
        <v/>
      </c>
      <c r="L28" s="423" t="str">
        <f>IF(基本情報入力シート!W67="","",基本情報入力シート!W67)</f>
        <v/>
      </c>
      <c r="M28" s="424" t="str">
        <f>IF(基本情報入力シート!X67="","",基本情報入力シート!X67)</f>
        <v/>
      </c>
      <c r="N28" s="425" t="str">
        <f>IF(基本情報入力シート!Y67="","",基本情報入力シート!Y67)</f>
        <v/>
      </c>
      <c r="O28" s="99"/>
      <c r="P28" s="1031"/>
      <c r="Q28" s="1032"/>
      <c r="R28" s="462" t="str">
        <f>IFERROR(IF(OR('別紙様式3-2（４・５月）'!R30="",'別紙様式3-2（４・５月）'!Z30="ベア加算"),"",P28*VLOOKUP(N28,【参考】数式用!$AD$2:$AH$27,MATCH(O28,【参考】数式用!$K$4:$N$4,0)+1,0)),"")</f>
        <v/>
      </c>
      <c r="S28" s="121"/>
      <c r="T28" s="1033"/>
      <c r="U28" s="1034"/>
      <c r="V28" s="465" t="str">
        <f>IFERROR(IF(AND('別紙様式3-2（４・５月）'!O30="", O28&lt;&gt;""),P28, P28*VLOOKUP(AF28,【参考】数式用4!$DC$3:$DZ$106,MATCH(N28,【参考】数式用4!$DC$2:$DZ$2,0))),"")</f>
        <v/>
      </c>
      <c r="W28" s="100"/>
      <c r="X28" s="463"/>
      <c r="Y28" s="1000" t="str">
        <f>IFERROR(
     IF(OR('別紙様式3-2（４・５月）'!R30="",'別紙様式3-2（４・５月）'!Z30="ベア加算"),"",
                                            X28*VLOOKUP(N28,【参考】数式用!$AD$2:$AH$27,MATCH(W28,【参考】数式用!$K$4:$N$4,0)+1,0)
      ),"")</f>
        <v/>
      </c>
      <c r="Z28" s="1000"/>
      <c r="AA28" s="121"/>
      <c r="AB28" s="464"/>
      <c r="AC28" s="447" t="str">
        <f>IFERROR(IF(AND('別紙様式3-2（４・５月）'!O30="", W28&lt;&gt;"", W28&lt;&gt;"―"),X28, X28*VLOOKUP(AG28,【参考】数式用4!$DC$3:$DZ$106,MATCH(N28,【参考】数式用4!$DC$2:$DZ$2,0))),"")</f>
        <v/>
      </c>
      <c r="AD28" s="471" t="str">
        <f t="shared" si="2"/>
        <v/>
      </c>
      <c r="AE28" s="419" t="str">
        <f t="shared" si="3"/>
        <v/>
      </c>
      <c r="AF28" s="436" t="str">
        <f>IF(O28="","",'別紙様式3-2（４・５月）'!O30&amp;'別紙様式3-2（４・５月）'!P30&amp;'別紙様式3-2（４・５月）'!Q30&amp;"から"&amp;O28)</f>
        <v/>
      </c>
      <c r="AG28" s="436" t="str">
        <f>IF(OR(W28="",W28="―"),"",'別紙様式3-2（４・５月）'!O30&amp;'別紙様式3-2（４・５月）'!P30&amp;'別紙様式3-2（４・５月）'!Q30&amp;"から"&amp;W28)</f>
        <v/>
      </c>
    </row>
    <row r="29" spans="1:41" ht="24.95" customHeight="1">
      <c r="A29" s="437">
        <v>16</v>
      </c>
      <c r="B29" s="912" t="str">
        <f>IF(基本情報入力シート!C68="","",基本情報入力シート!C68)</f>
        <v/>
      </c>
      <c r="C29" s="913"/>
      <c r="D29" s="913"/>
      <c r="E29" s="913"/>
      <c r="F29" s="913"/>
      <c r="G29" s="913"/>
      <c r="H29" s="913"/>
      <c r="I29" s="914"/>
      <c r="J29" s="423" t="str">
        <f>IF(基本情報入力シート!M68="","",基本情報入力シート!M68)</f>
        <v/>
      </c>
      <c r="K29" s="423" t="str">
        <f>IF(基本情報入力シート!R68="","",基本情報入力シート!R68)</f>
        <v/>
      </c>
      <c r="L29" s="423" t="str">
        <f>IF(基本情報入力シート!W68="","",基本情報入力シート!W68)</f>
        <v/>
      </c>
      <c r="M29" s="438" t="str">
        <f>IF(基本情報入力シート!X68="","",基本情報入力シート!X68)</f>
        <v/>
      </c>
      <c r="N29" s="445" t="str">
        <f>IF(基本情報入力シート!Y68="","",基本情報入力シート!Y68)</f>
        <v/>
      </c>
      <c r="O29" s="446"/>
      <c r="P29" s="1031"/>
      <c r="Q29" s="1032"/>
      <c r="R29" s="462" t="str">
        <f>IFERROR(IF(OR('別紙様式3-2（４・５月）'!R31="",'別紙様式3-2（４・５月）'!Z31="ベア加算"),"",P29*VLOOKUP(N29,【参考】数式用!$AD$2:$AH$27,MATCH(O29,【参考】数式用!$K$4:$N$4,0)+1,0)),"")</f>
        <v/>
      </c>
      <c r="S29" s="121"/>
      <c r="T29" s="1031"/>
      <c r="U29" s="1032"/>
      <c r="V29" s="465" t="str">
        <f>IFERROR(IF(AND('別紙様式3-2（４・５月）'!O31="", O29&lt;&gt;""),P29, P29*VLOOKUP(AF29,【参考】数式用4!$DC$3:$DZ$106,MATCH(N29,【参考】数式用4!$DC$2:$DZ$2,0))),"")</f>
        <v/>
      </c>
      <c r="W29" s="101"/>
      <c r="X29" s="463"/>
      <c r="Y29" s="1000" t="str">
        <f>IFERROR(
     IF(OR('別紙様式3-2（４・５月）'!R31="",'別紙様式3-2（４・５月）'!Z31="ベア加算"),"",
                                            X29*VLOOKUP(N29,【参考】数式用!$AD$2:$AH$27,MATCH(W29,【参考】数式用!$K$4:$N$4,0)+1,0)
      ),"")</f>
        <v/>
      </c>
      <c r="Z29" s="1000"/>
      <c r="AA29" s="121"/>
      <c r="AB29" s="463"/>
      <c r="AC29" s="447" t="str">
        <f>IFERROR(IF(AND('別紙様式3-2（４・５月）'!O31="", W29&lt;&gt;"", W29&lt;&gt;"―"),X29, X29*VLOOKUP(AG29,【参考】数式用4!$DC$3:$DZ$106,MATCH(N29,【参考】数式用4!$DC$2:$DZ$2,0))),"")</f>
        <v/>
      </c>
      <c r="AD29" s="471" t="str">
        <f t="shared" si="2"/>
        <v/>
      </c>
      <c r="AE29" s="419" t="str">
        <f t="shared" si="3"/>
        <v/>
      </c>
      <c r="AF29" s="436" t="str">
        <f>IF(O29="","",'別紙様式3-2（４・５月）'!O31&amp;'別紙様式3-2（４・５月）'!P31&amp;'別紙様式3-2（４・５月）'!Q31&amp;"から"&amp;O29)</f>
        <v/>
      </c>
      <c r="AG29" s="436" t="str">
        <f>IF(OR(W29="",W29="―"),"",'別紙様式3-2（４・５月）'!O31&amp;'別紙様式3-2（４・５月）'!P31&amp;'別紙様式3-2（４・５月）'!Q31&amp;"から"&amp;W29)</f>
        <v/>
      </c>
    </row>
    <row r="30" spans="1:41" customFormat="1" ht="24.95" customHeight="1">
      <c r="A30" s="437">
        <v>17</v>
      </c>
      <c r="B30" s="912" t="str">
        <f>IF(基本情報入力シート!C69="","",基本情報入力シート!C69)</f>
        <v/>
      </c>
      <c r="C30" s="913"/>
      <c r="D30" s="913"/>
      <c r="E30" s="913"/>
      <c r="F30" s="913"/>
      <c r="G30" s="913"/>
      <c r="H30" s="913"/>
      <c r="I30" s="914"/>
      <c r="J30" s="422" t="str">
        <f>IF(基本情報入力シート!M69="","",基本情報入力シート!M69)</f>
        <v/>
      </c>
      <c r="K30" s="423" t="str">
        <f>IF(基本情報入力シート!R69="","",基本情報入力シート!R69)</f>
        <v/>
      </c>
      <c r="L30" s="423" t="str">
        <f>IF(基本情報入力シート!W69="","",基本情報入力シート!W69)</f>
        <v/>
      </c>
      <c r="M30" s="424" t="str">
        <f>IF(基本情報入力シート!X69="","",基本情報入力シート!X69)</f>
        <v/>
      </c>
      <c r="N30" s="425" t="str">
        <f>IF(基本情報入力シート!Y69="","",基本情報入力シート!Y69)</f>
        <v/>
      </c>
      <c r="O30" s="99"/>
      <c r="P30" s="1031"/>
      <c r="Q30" s="1032"/>
      <c r="R30" s="462" t="str">
        <f>IFERROR(IF(OR('別紙様式3-2（４・５月）'!R32="",'別紙様式3-2（４・５月）'!Z32="ベア加算"),"",P30*VLOOKUP(N30,【参考】数式用!$AD$2:$AH$27,MATCH(O30,【参考】数式用!$K$4:$N$4,0)+1,0)),"")</f>
        <v/>
      </c>
      <c r="S30" s="121"/>
      <c r="T30" s="1033"/>
      <c r="U30" s="1034"/>
      <c r="V30" s="465" t="str">
        <f>IFERROR(IF(AND('別紙様式3-2（４・５月）'!O32="", O30&lt;&gt;""),P30, P30*VLOOKUP(AF30,【参考】数式用4!$DC$3:$DZ$106,MATCH(N30,【参考】数式用4!$DC$2:$DZ$2,0))),"")</f>
        <v/>
      </c>
      <c r="W30" s="100"/>
      <c r="X30" s="463"/>
      <c r="Y30" s="1000" t="str">
        <f>IFERROR(
     IF(OR('別紙様式3-2（４・５月）'!R32="",'別紙様式3-2（４・５月）'!Z32="ベア加算"),"",
                                            X30*VLOOKUP(N30,【参考】数式用!$AD$2:$AH$27,MATCH(W30,【参考】数式用!$K$4:$N$4,0)+1,0)
      ),"")</f>
        <v/>
      </c>
      <c r="Z30" s="1000"/>
      <c r="AA30" s="121"/>
      <c r="AB30" s="464"/>
      <c r="AC30" s="447" t="str">
        <f>IFERROR(IF(AND('別紙様式3-2（４・５月）'!O32="", W30&lt;&gt;"", W30&lt;&gt;"―"),X30, X30*VLOOKUP(AG30,【参考】数式用4!$DC$3:$DZ$106,MATCH(N30,【参考】数式用4!$DC$2:$DZ$2,0))),"")</f>
        <v/>
      </c>
      <c r="AD30" s="471" t="str">
        <f t="shared" si="2"/>
        <v/>
      </c>
      <c r="AE30" s="419" t="str">
        <f t="shared" si="3"/>
        <v/>
      </c>
      <c r="AF30" s="436" t="str">
        <f>IF(O30="","",'別紙様式3-2（４・５月）'!O32&amp;'別紙様式3-2（４・５月）'!P32&amp;'別紙様式3-2（４・５月）'!Q32&amp;"から"&amp;O30)</f>
        <v/>
      </c>
      <c r="AG30" s="436"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c r="A31" s="437">
        <v>18</v>
      </c>
      <c r="B31" s="912" t="str">
        <f>IF(基本情報入力シート!C70="","",基本情報入力シート!C70)</f>
        <v/>
      </c>
      <c r="C31" s="913"/>
      <c r="D31" s="913"/>
      <c r="E31" s="913"/>
      <c r="F31" s="913"/>
      <c r="G31" s="913"/>
      <c r="H31" s="913"/>
      <c r="I31" s="914"/>
      <c r="J31" s="422" t="str">
        <f>IF(基本情報入力シート!M70="","",基本情報入力シート!M70)</f>
        <v/>
      </c>
      <c r="K31" s="423" t="str">
        <f>IF(基本情報入力シート!R70="","",基本情報入力シート!R70)</f>
        <v/>
      </c>
      <c r="L31" s="423" t="str">
        <f>IF(基本情報入力シート!W70="","",基本情報入力シート!W70)</f>
        <v/>
      </c>
      <c r="M31" s="424" t="str">
        <f>IF(基本情報入力シート!X70="","",基本情報入力シート!X70)</f>
        <v/>
      </c>
      <c r="N31" s="425" t="str">
        <f>IF(基本情報入力シート!Y70="","",基本情報入力シート!Y70)</f>
        <v/>
      </c>
      <c r="O31" s="99"/>
      <c r="P31" s="1031"/>
      <c r="Q31" s="1032"/>
      <c r="R31" s="462" t="str">
        <f>IFERROR(IF(OR('別紙様式3-2（４・５月）'!R33="",'別紙様式3-2（４・５月）'!Z33="ベア加算"),"",P31*VLOOKUP(N31,【参考】数式用!$AD$2:$AH$27,MATCH(O31,【参考】数式用!$K$4:$N$4,0)+1,0)),"")</f>
        <v/>
      </c>
      <c r="S31" s="121"/>
      <c r="T31" s="1033"/>
      <c r="U31" s="1034"/>
      <c r="V31" s="465" t="str">
        <f>IFERROR(IF(AND('別紙様式3-2（４・５月）'!O33="", O31&lt;&gt;""),P31, P31*VLOOKUP(AF31,【参考】数式用4!$DC$3:$DZ$106,MATCH(N31,【参考】数式用4!$DC$2:$DZ$2,0))),"")</f>
        <v/>
      </c>
      <c r="W31" s="100"/>
      <c r="X31" s="463"/>
      <c r="Y31" s="1000" t="str">
        <f>IFERROR(
     IF(OR('別紙様式3-2（４・５月）'!R33="",'別紙様式3-2（４・５月）'!Z33="ベア加算"),"",
                                            X31*VLOOKUP(N31,【参考】数式用!$AD$2:$AH$27,MATCH(W31,【参考】数式用!$K$4:$N$4,0)+1,0)
      ),"")</f>
        <v/>
      </c>
      <c r="Z31" s="1000"/>
      <c r="AA31" s="121"/>
      <c r="AB31" s="464"/>
      <c r="AC31" s="447" t="str">
        <f>IFERROR(IF(AND('別紙様式3-2（４・５月）'!O33="", W31&lt;&gt;"", W31&lt;&gt;"―"),X31, X31*VLOOKUP(AG31,【参考】数式用4!$DC$3:$DZ$106,MATCH(N31,【参考】数式用4!$DC$2:$DZ$2,0))),"")</f>
        <v/>
      </c>
      <c r="AD31" s="471" t="str">
        <f t="shared" si="2"/>
        <v/>
      </c>
      <c r="AE31" s="419" t="str">
        <f t="shared" si="3"/>
        <v/>
      </c>
      <c r="AF31" s="436" t="str">
        <f>IF(O31="","",'別紙様式3-2（４・５月）'!O33&amp;'別紙様式3-2（４・５月）'!P33&amp;'別紙様式3-2（４・５月）'!Q33&amp;"から"&amp;O31)</f>
        <v/>
      </c>
      <c r="AG31" s="436"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c r="A32" s="437">
        <v>19</v>
      </c>
      <c r="B32" s="912" t="str">
        <f>IF(基本情報入力シート!C71="","",基本情報入力シート!C71)</f>
        <v/>
      </c>
      <c r="C32" s="913"/>
      <c r="D32" s="913"/>
      <c r="E32" s="913"/>
      <c r="F32" s="913"/>
      <c r="G32" s="913"/>
      <c r="H32" s="913"/>
      <c r="I32" s="914"/>
      <c r="J32" s="422" t="str">
        <f>IF(基本情報入力シート!M71="","",基本情報入力シート!M71)</f>
        <v/>
      </c>
      <c r="K32" s="423" t="str">
        <f>IF(基本情報入力シート!R71="","",基本情報入力シート!R71)</f>
        <v/>
      </c>
      <c r="L32" s="423" t="str">
        <f>IF(基本情報入力シート!W71="","",基本情報入力シート!W71)</f>
        <v/>
      </c>
      <c r="M32" s="424" t="str">
        <f>IF(基本情報入力シート!X71="","",基本情報入力シート!X71)</f>
        <v/>
      </c>
      <c r="N32" s="425" t="str">
        <f>IF(基本情報入力シート!Y71="","",基本情報入力シート!Y71)</f>
        <v/>
      </c>
      <c r="O32" s="99"/>
      <c r="P32" s="1031"/>
      <c r="Q32" s="1032"/>
      <c r="R32" s="462" t="str">
        <f>IFERROR(IF(OR('別紙様式3-2（４・５月）'!R34="",'別紙様式3-2（４・５月）'!Z34="ベア加算"),"",P32*VLOOKUP(N32,【参考】数式用!$AD$2:$AH$27,MATCH(O32,【参考】数式用!$K$4:$N$4,0)+1,0)),"")</f>
        <v/>
      </c>
      <c r="S32" s="121"/>
      <c r="T32" s="1033"/>
      <c r="U32" s="1034"/>
      <c r="V32" s="465" t="str">
        <f>IFERROR(IF(AND('別紙様式3-2（４・５月）'!O34="", O32&lt;&gt;""),P32, P32*VLOOKUP(AF32,【参考】数式用4!$DC$3:$DZ$106,MATCH(N32,【参考】数式用4!$DC$2:$DZ$2,0))),"")</f>
        <v/>
      </c>
      <c r="W32" s="100"/>
      <c r="X32" s="463"/>
      <c r="Y32" s="1000" t="str">
        <f>IFERROR(
     IF(OR('別紙様式3-2（４・５月）'!R34="",'別紙様式3-2（４・５月）'!Z34="ベア加算"),"",
                                            X32*VLOOKUP(N32,【参考】数式用!$AD$2:$AH$27,MATCH(W32,【参考】数式用!$K$4:$N$4,0)+1,0)
      ),"")</f>
        <v/>
      </c>
      <c r="Z32" s="1000"/>
      <c r="AA32" s="121"/>
      <c r="AB32" s="464"/>
      <c r="AC32" s="447" t="str">
        <f>IFERROR(IF(AND('別紙様式3-2（４・５月）'!O34="", W32&lt;&gt;"", W32&lt;&gt;"―"),X32, X32*VLOOKUP(AG32,【参考】数式用4!$DC$3:$DZ$106,MATCH(N32,【参考】数式用4!$DC$2:$DZ$2,0))),"")</f>
        <v/>
      </c>
      <c r="AD32" s="471" t="str">
        <f t="shared" si="2"/>
        <v/>
      </c>
      <c r="AE32" s="419" t="str">
        <f t="shared" si="3"/>
        <v/>
      </c>
      <c r="AF32" s="436" t="str">
        <f>IF(O32="","",'別紙様式3-2（４・５月）'!O34&amp;'別紙様式3-2（４・５月）'!P34&amp;'別紙様式3-2（４・５月）'!Q34&amp;"から"&amp;O32)</f>
        <v/>
      </c>
      <c r="AG32" s="436"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c r="A33" s="437">
        <v>20</v>
      </c>
      <c r="B33" s="912" t="str">
        <f>IF(基本情報入力シート!C72="","",基本情報入力シート!C72)</f>
        <v/>
      </c>
      <c r="C33" s="913"/>
      <c r="D33" s="913"/>
      <c r="E33" s="913"/>
      <c r="F33" s="913"/>
      <c r="G33" s="913"/>
      <c r="H33" s="913"/>
      <c r="I33" s="914"/>
      <c r="J33" s="422" t="str">
        <f>IF(基本情報入力シート!M72="","",基本情報入力シート!M72)</f>
        <v/>
      </c>
      <c r="K33" s="423" t="str">
        <f>IF(基本情報入力シート!R72="","",基本情報入力シート!R72)</f>
        <v/>
      </c>
      <c r="L33" s="423" t="str">
        <f>IF(基本情報入力シート!W72="","",基本情報入力シート!W72)</f>
        <v/>
      </c>
      <c r="M33" s="424" t="str">
        <f>IF(基本情報入力シート!X72="","",基本情報入力シート!X72)</f>
        <v/>
      </c>
      <c r="N33" s="425" t="str">
        <f>IF(基本情報入力シート!Y72="","",基本情報入力シート!Y72)</f>
        <v/>
      </c>
      <c r="O33" s="99"/>
      <c r="P33" s="1031"/>
      <c r="Q33" s="1032"/>
      <c r="R33" s="462" t="str">
        <f>IFERROR(IF(OR('別紙様式3-2（４・５月）'!R35="",'別紙様式3-2（４・５月）'!Z35="ベア加算"),"",P33*VLOOKUP(N33,【参考】数式用!$AD$2:$AH$27,MATCH(O33,【参考】数式用!$K$4:$N$4,0)+1,0)),"")</f>
        <v/>
      </c>
      <c r="S33" s="121"/>
      <c r="T33" s="1033"/>
      <c r="U33" s="1034"/>
      <c r="V33" s="465" t="str">
        <f>IFERROR(IF(AND('別紙様式3-2（４・５月）'!O35="", O33&lt;&gt;""),P33, P33*VLOOKUP(AF33,【参考】数式用4!$DC$3:$DZ$106,MATCH(N33,【参考】数式用4!$DC$2:$DZ$2,0))),"")</f>
        <v/>
      </c>
      <c r="W33" s="100"/>
      <c r="X33" s="463"/>
      <c r="Y33" s="1000" t="str">
        <f>IFERROR(
     IF(OR('別紙様式3-2（４・５月）'!R35="",'別紙様式3-2（４・５月）'!Z35="ベア加算"),"",
                                            X33*VLOOKUP(N33,【参考】数式用!$AD$2:$AH$27,MATCH(W33,【参考】数式用!$K$4:$N$4,0)+1,0)
      ),"")</f>
        <v/>
      </c>
      <c r="Z33" s="1000"/>
      <c r="AA33" s="121"/>
      <c r="AB33" s="464"/>
      <c r="AC33" s="447" t="str">
        <f>IFERROR(IF(AND('別紙様式3-2（４・５月）'!O35="", W33&lt;&gt;"", W33&lt;&gt;"―"),X33, X33*VLOOKUP(AG33,【参考】数式用4!$DC$3:$DZ$106,MATCH(N33,【参考】数式用4!$DC$2:$DZ$2,0))),"")</f>
        <v/>
      </c>
      <c r="AD33" s="471" t="str">
        <f t="shared" si="2"/>
        <v/>
      </c>
      <c r="AE33" s="419" t="str">
        <f t="shared" si="3"/>
        <v/>
      </c>
      <c r="AF33" s="436" t="str">
        <f>IF(O33="","",'別紙様式3-2（４・５月）'!O35&amp;'別紙様式3-2（４・５月）'!P35&amp;'別紙様式3-2（４・５月）'!Q35&amp;"から"&amp;O33)</f>
        <v/>
      </c>
      <c r="AG33" s="436"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c r="A34" s="437">
        <v>21</v>
      </c>
      <c r="B34" s="912" t="str">
        <f>IF(基本情報入力シート!C73="","",基本情報入力シート!C73)</f>
        <v/>
      </c>
      <c r="C34" s="913"/>
      <c r="D34" s="913"/>
      <c r="E34" s="913"/>
      <c r="F34" s="913"/>
      <c r="G34" s="913"/>
      <c r="H34" s="913"/>
      <c r="I34" s="914"/>
      <c r="J34" s="422" t="str">
        <f>IF(基本情報入力シート!M73="","",基本情報入力シート!M73)</f>
        <v/>
      </c>
      <c r="K34" s="423" t="str">
        <f>IF(基本情報入力シート!R73="","",基本情報入力シート!R73)</f>
        <v/>
      </c>
      <c r="L34" s="423" t="str">
        <f>IF(基本情報入力シート!W73="","",基本情報入力シート!W73)</f>
        <v/>
      </c>
      <c r="M34" s="424" t="str">
        <f>IF(基本情報入力シート!X73="","",基本情報入力シート!X73)</f>
        <v/>
      </c>
      <c r="N34" s="425" t="str">
        <f>IF(基本情報入力シート!Y73="","",基本情報入力シート!Y73)</f>
        <v/>
      </c>
      <c r="O34" s="99"/>
      <c r="P34" s="1031"/>
      <c r="Q34" s="1032"/>
      <c r="R34" s="462" t="str">
        <f>IFERROR(IF(OR('別紙様式3-2（４・５月）'!R36="",'別紙様式3-2（４・５月）'!Z36="ベア加算"),"",P34*VLOOKUP(N34,【参考】数式用!$AD$2:$AH$27,MATCH(O34,【参考】数式用!$K$4:$N$4,0)+1,0)),"")</f>
        <v/>
      </c>
      <c r="S34" s="121"/>
      <c r="T34" s="1033"/>
      <c r="U34" s="1034"/>
      <c r="V34" s="465" t="str">
        <f>IFERROR(IF(AND('別紙様式3-2（４・５月）'!O36="", O34&lt;&gt;""),P34, P34*VLOOKUP(AF34,【参考】数式用4!$DC$3:$DZ$106,MATCH(N34,【参考】数式用4!$DC$2:$DZ$2,0))),"")</f>
        <v/>
      </c>
      <c r="W34" s="100"/>
      <c r="X34" s="463"/>
      <c r="Y34" s="1000" t="str">
        <f>IFERROR(
     IF(OR('別紙様式3-2（４・５月）'!R36="",'別紙様式3-2（４・５月）'!Z36="ベア加算"),"",
                                            X34*VLOOKUP(N34,【参考】数式用!$AD$2:$AH$27,MATCH(W34,【参考】数式用!$K$4:$N$4,0)+1,0)
      ),"")</f>
        <v/>
      </c>
      <c r="Z34" s="1000"/>
      <c r="AA34" s="121"/>
      <c r="AB34" s="464"/>
      <c r="AC34" s="447" t="str">
        <f>IFERROR(IF(AND('別紙様式3-2（４・５月）'!O36="", W34&lt;&gt;"", W34&lt;&gt;"―"),X34, X34*VLOOKUP(AG34,【参考】数式用4!$DC$3:$DZ$106,MATCH(N34,【参考】数式用4!$DC$2:$DZ$2,0))),"")</f>
        <v/>
      </c>
      <c r="AD34" s="471" t="str">
        <f t="shared" si="2"/>
        <v/>
      </c>
      <c r="AE34" s="419" t="str">
        <f t="shared" si="3"/>
        <v/>
      </c>
      <c r="AF34" s="436" t="str">
        <f>IF(O34="","",'別紙様式3-2（４・５月）'!O36&amp;'別紙様式3-2（４・５月）'!P36&amp;'別紙様式3-2（４・５月）'!Q36&amp;"から"&amp;O34)</f>
        <v/>
      </c>
      <c r="AG34" s="436"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c r="A35" s="437">
        <v>22</v>
      </c>
      <c r="B35" s="912" t="str">
        <f>IF(基本情報入力シート!C74="","",基本情報入力シート!C74)</f>
        <v/>
      </c>
      <c r="C35" s="913"/>
      <c r="D35" s="913"/>
      <c r="E35" s="913"/>
      <c r="F35" s="913"/>
      <c r="G35" s="913"/>
      <c r="H35" s="913"/>
      <c r="I35" s="914"/>
      <c r="J35" s="422" t="str">
        <f>IF(基本情報入力シート!M74="","",基本情報入力シート!M74)</f>
        <v/>
      </c>
      <c r="K35" s="423" t="str">
        <f>IF(基本情報入力シート!R74="","",基本情報入力シート!R74)</f>
        <v/>
      </c>
      <c r="L35" s="423" t="str">
        <f>IF(基本情報入力シート!W74="","",基本情報入力シート!W74)</f>
        <v/>
      </c>
      <c r="M35" s="424" t="str">
        <f>IF(基本情報入力シート!X74="","",基本情報入力シート!X74)</f>
        <v/>
      </c>
      <c r="N35" s="425" t="str">
        <f>IF(基本情報入力シート!Y74="","",基本情報入力シート!Y74)</f>
        <v/>
      </c>
      <c r="O35" s="99"/>
      <c r="P35" s="1031"/>
      <c r="Q35" s="1032"/>
      <c r="R35" s="462" t="str">
        <f>IFERROR(IF(OR('別紙様式3-2（４・５月）'!R37="",'別紙様式3-2（４・５月）'!Z37="ベア加算"),"",P35*VLOOKUP(N35,【参考】数式用!$AD$2:$AH$27,MATCH(O35,【参考】数式用!$K$4:$N$4,0)+1,0)),"")</f>
        <v/>
      </c>
      <c r="S35" s="121"/>
      <c r="T35" s="1033"/>
      <c r="U35" s="1034"/>
      <c r="V35" s="465" t="str">
        <f>IFERROR(IF(AND('別紙様式3-2（４・５月）'!O37="", O35&lt;&gt;""),P35, P35*VLOOKUP(AF35,【参考】数式用4!$DC$3:$DZ$106,MATCH(N35,【参考】数式用4!$DC$2:$DZ$2,0))),"")</f>
        <v/>
      </c>
      <c r="W35" s="100"/>
      <c r="X35" s="463"/>
      <c r="Y35" s="1000" t="str">
        <f>IFERROR(
     IF(OR('別紙様式3-2（４・５月）'!R37="",'別紙様式3-2（４・５月）'!Z37="ベア加算"),"",
                                            X35*VLOOKUP(N35,【参考】数式用!$AD$2:$AH$27,MATCH(W35,【参考】数式用!$K$4:$N$4,0)+1,0)
      ),"")</f>
        <v/>
      </c>
      <c r="Z35" s="1000"/>
      <c r="AA35" s="121"/>
      <c r="AB35" s="464"/>
      <c r="AC35" s="447" t="str">
        <f>IFERROR(IF(AND('別紙様式3-2（４・５月）'!O37="", W35&lt;&gt;"", W35&lt;&gt;"―"),X35, X35*VLOOKUP(AG35,【参考】数式用4!$DC$3:$DZ$106,MATCH(N35,【参考】数式用4!$DC$2:$DZ$2,0))),"")</f>
        <v/>
      </c>
      <c r="AD35" s="471" t="str">
        <f t="shared" si="2"/>
        <v/>
      </c>
      <c r="AE35" s="419" t="str">
        <f t="shared" si="3"/>
        <v/>
      </c>
      <c r="AF35" s="436" t="str">
        <f>IF(O35="","",'別紙様式3-2（４・５月）'!O37&amp;'別紙様式3-2（４・５月）'!P37&amp;'別紙様式3-2（４・５月）'!Q37&amp;"から"&amp;O35)</f>
        <v/>
      </c>
      <c r="AG35" s="436"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c r="A36" s="437">
        <v>23</v>
      </c>
      <c r="B36" s="912" t="str">
        <f>IF(基本情報入力シート!C75="","",基本情報入力シート!C75)</f>
        <v/>
      </c>
      <c r="C36" s="913"/>
      <c r="D36" s="913"/>
      <c r="E36" s="913"/>
      <c r="F36" s="913"/>
      <c r="G36" s="913"/>
      <c r="H36" s="913"/>
      <c r="I36" s="914"/>
      <c r="J36" s="422" t="str">
        <f>IF(基本情報入力シート!M75="","",基本情報入力シート!M75)</f>
        <v/>
      </c>
      <c r="K36" s="423" t="str">
        <f>IF(基本情報入力シート!R75="","",基本情報入力シート!R75)</f>
        <v/>
      </c>
      <c r="L36" s="423" t="str">
        <f>IF(基本情報入力シート!W75="","",基本情報入力シート!W75)</f>
        <v/>
      </c>
      <c r="M36" s="424" t="str">
        <f>IF(基本情報入力シート!X75="","",基本情報入力シート!X75)</f>
        <v/>
      </c>
      <c r="N36" s="425" t="str">
        <f>IF(基本情報入力シート!Y75="","",基本情報入力シート!Y75)</f>
        <v/>
      </c>
      <c r="O36" s="99"/>
      <c r="P36" s="1031"/>
      <c r="Q36" s="1032"/>
      <c r="R36" s="462" t="str">
        <f>IFERROR(IF(OR('別紙様式3-2（４・５月）'!R38="",'別紙様式3-2（４・５月）'!Z38="ベア加算"),"",P36*VLOOKUP(N36,【参考】数式用!$AD$2:$AH$27,MATCH(O36,【参考】数式用!$K$4:$N$4,0)+1,0)),"")</f>
        <v/>
      </c>
      <c r="S36" s="121"/>
      <c r="T36" s="1033"/>
      <c r="U36" s="1034"/>
      <c r="V36" s="465" t="str">
        <f>IFERROR(IF(AND('別紙様式3-2（４・５月）'!O38="", O36&lt;&gt;""),P36, P36*VLOOKUP(AF36,【参考】数式用4!$DC$3:$DZ$106,MATCH(N36,【参考】数式用4!$DC$2:$DZ$2,0))),"")</f>
        <v/>
      </c>
      <c r="W36" s="100"/>
      <c r="X36" s="463"/>
      <c r="Y36" s="1000" t="str">
        <f>IFERROR(
     IF(OR('別紙様式3-2（４・５月）'!R38="",'別紙様式3-2（４・５月）'!Z38="ベア加算"),"",
                                            X36*VLOOKUP(N36,【参考】数式用!$AD$2:$AH$27,MATCH(W36,【参考】数式用!$K$4:$N$4,0)+1,0)
      ),"")</f>
        <v/>
      </c>
      <c r="Z36" s="1000"/>
      <c r="AA36" s="121"/>
      <c r="AB36" s="464"/>
      <c r="AC36" s="447" t="str">
        <f>IFERROR(IF(AND('別紙様式3-2（４・５月）'!O38="", W36&lt;&gt;"", W36&lt;&gt;"―"),X36, X36*VLOOKUP(AG36,【参考】数式用4!$DC$3:$DZ$106,MATCH(N36,【参考】数式用4!$DC$2:$DZ$2,0))),"")</f>
        <v/>
      </c>
      <c r="AD36" s="471" t="str">
        <f t="shared" si="2"/>
        <v/>
      </c>
      <c r="AE36" s="419" t="str">
        <f t="shared" si="3"/>
        <v/>
      </c>
      <c r="AF36" s="436" t="str">
        <f>IF(O36="","",'別紙様式3-2（４・５月）'!O38&amp;'別紙様式3-2（４・５月）'!P38&amp;'別紙様式3-2（４・５月）'!Q38&amp;"から"&amp;O36)</f>
        <v/>
      </c>
      <c r="AG36" s="436"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c r="A37" s="437">
        <v>24</v>
      </c>
      <c r="B37" s="912" t="str">
        <f>IF(基本情報入力シート!C76="","",基本情報入力シート!C76)</f>
        <v/>
      </c>
      <c r="C37" s="913"/>
      <c r="D37" s="913"/>
      <c r="E37" s="913"/>
      <c r="F37" s="913"/>
      <c r="G37" s="913"/>
      <c r="H37" s="913"/>
      <c r="I37" s="914"/>
      <c r="J37" s="422" t="str">
        <f>IF(基本情報入力シート!M76="","",基本情報入力シート!M76)</f>
        <v/>
      </c>
      <c r="K37" s="423" t="str">
        <f>IF(基本情報入力シート!R76="","",基本情報入力シート!R76)</f>
        <v/>
      </c>
      <c r="L37" s="423" t="str">
        <f>IF(基本情報入力シート!W76="","",基本情報入力シート!W76)</f>
        <v/>
      </c>
      <c r="M37" s="424" t="str">
        <f>IF(基本情報入力シート!X76="","",基本情報入力シート!X76)</f>
        <v/>
      </c>
      <c r="N37" s="425" t="str">
        <f>IF(基本情報入力シート!Y76="","",基本情報入力シート!Y76)</f>
        <v/>
      </c>
      <c r="O37" s="99"/>
      <c r="P37" s="1031"/>
      <c r="Q37" s="1032"/>
      <c r="R37" s="462" t="str">
        <f>IFERROR(IF(OR('別紙様式3-2（４・５月）'!R39="",'別紙様式3-2（４・５月）'!Z39="ベア加算"),"",P37*VLOOKUP(N37,【参考】数式用!$AD$2:$AH$27,MATCH(O37,【参考】数式用!$K$4:$N$4,0)+1,0)),"")</f>
        <v/>
      </c>
      <c r="S37" s="121"/>
      <c r="T37" s="1033"/>
      <c r="U37" s="1034"/>
      <c r="V37" s="465" t="str">
        <f>IFERROR(IF(AND('別紙様式3-2（４・５月）'!O39="", O37&lt;&gt;""),P37, P37*VLOOKUP(AF37,【参考】数式用4!$DC$3:$DZ$106,MATCH(N37,【参考】数式用4!$DC$2:$DZ$2,0))),"")</f>
        <v/>
      </c>
      <c r="W37" s="100"/>
      <c r="X37" s="463"/>
      <c r="Y37" s="1000" t="str">
        <f>IFERROR(
     IF(OR('別紙様式3-2（４・５月）'!R39="",'別紙様式3-2（４・５月）'!Z39="ベア加算"),"",
                                            X37*VLOOKUP(N37,【参考】数式用!$AD$2:$AH$27,MATCH(W37,【参考】数式用!$K$4:$N$4,0)+1,0)
      ),"")</f>
        <v/>
      </c>
      <c r="Z37" s="1000"/>
      <c r="AA37" s="121"/>
      <c r="AB37" s="464"/>
      <c r="AC37" s="447" t="str">
        <f>IFERROR(IF(AND('別紙様式3-2（４・５月）'!O39="", W37&lt;&gt;"", W37&lt;&gt;"―"),X37, X37*VLOOKUP(AG37,【参考】数式用4!$DC$3:$DZ$106,MATCH(N37,【参考】数式用4!$DC$2:$DZ$2,0))),"")</f>
        <v/>
      </c>
      <c r="AD37" s="471" t="str">
        <f t="shared" si="2"/>
        <v/>
      </c>
      <c r="AE37" s="419" t="str">
        <f t="shared" si="3"/>
        <v/>
      </c>
      <c r="AF37" s="436" t="str">
        <f>IF(O37="","",'別紙様式3-2（４・５月）'!O39&amp;'別紙様式3-2（４・５月）'!P39&amp;'別紙様式3-2（４・５月）'!Q39&amp;"から"&amp;O37)</f>
        <v/>
      </c>
      <c r="AG37" s="436"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c r="A38" s="437">
        <v>25</v>
      </c>
      <c r="B38" s="912" t="str">
        <f>IF(基本情報入力シート!C77="","",基本情報入力シート!C77)</f>
        <v/>
      </c>
      <c r="C38" s="913"/>
      <c r="D38" s="913"/>
      <c r="E38" s="913"/>
      <c r="F38" s="913"/>
      <c r="G38" s="913"/>
      <c r="H38" s="913"/>
      <c r="I38" s="914"/>
      <c r="J38" s="422" t="str">
        <f>IF(基本情報入力シート!M77="","",基本情報入力シート!M77)</f>
        <v/>
      </c>
      <c r="K38" s="423" t="str">
        <f>IF(基本情報入力シート!R77="","",基本情報入力シート!R77)</f>
        <v/>
      </c>
      <c r="L38" s="423" t="str">
        <f>IF(基本情報入力シート!W77="","",基本情報入力シート!W77)</f>
        <v/>
      </c>
      <c r="M38" s="424" t="str">
        <f>IF(基本情報入力シート!X77="","",基本情報入力シート!X77)</f>
        <v/>
      </c>
      <c r="N38" s="425" t="str">
        <f>IF(基本情報入力シート!Y77="","",基本情報入力シート!Y77)</f>
        <v/>
      </c>
      <c r="O38" s="99"/>
      <c r="P38" s="1031"/>
      <c r="Q38" s="1032"/>
      <c r="R38" s="462" t="str">
        <f>IFERROR(IF(OR('別紙様式3-2（４・５月）'!R40="",'別紙様式3-2（４・５月）'!Z40="ベア加算"),"",P38*VLOOKUP(N38,【参考】数式用!$AD$2:$AH$27,MATCH(O38,【参考】数式用!$K$4:$N$4,0)+1,0)),"")</f>
        <v/>
      </c>
      <c r="S38" s="121"/>
      <c r="T38" s="1033"/>
      <c r="U38" s="1034"/>
      <c r="V38" s="465" t="str">
        <f>IFERROR(IF(AND('別紙様式3-2（４・５月）'!O40="", O38&lt;&gt;""),P38, P38*VLOOKUP(AF38,【参考】数式用4!$DC$3:$DZ$106,MATCH(N38,【参考】数式用4!$DC$2:$DZ$2,0))),"")</f>
        <v/>
      </c>
      <c r="W38" s="100"/>
      <c r="X38" s="463"/>
      <c r="Y38" s="1000" t="str">
        <f>IFERROR(
     IF(OR('別紙様式3-2（４・５月）'!R40="",'別紙様式3-2（４・５月）'!Z40="ベア加算"),"",
                                            X38*VLOOKUP(N38,【参考】数式用!$AD$2:$AH$27,MATCH(W38,【参考】数式用!$K$4:$N$4,0)+1,0)
      ),"")</f>
        <v/>
      </c>
      <c r="Z38" s="1000"/>
      <c r="AA38" s="121"/>
      <c r="AB38" s="464"/>
      <c r="AC38" s="447" t="str">
        <f>IFERROR(IF(AND('別紙様式3-2（４・５月）'!O40="", W38&lt;&gt;"", W38&lt;&gt;"―"),X38, X38*VLOOKUP(AG38,【参考】数式用4!$DC$3:$DZ$106,MATCH(N38,【参考】数式用4!$DC$2:$DZ$2,0))),"")</f>
        <v/>
      </c>
      <c r="AD38" s="471" t="str">
        <f t="shared" si="2"/>
        <v/>
      </c>
      <c r="AE38" s="419" t="str">
        <f t="shared" si="3"/>
        <v/>
      </c>
      <c r="AF38" s="436" t="str">
        <f>IF(O38="","",'別紙様式3-2（４・５月）'!O40&amp;'別紙様式3-2（４・５月）'!P40&amp;'別紙様式3-2（４・５月）'!Q40&amp;"から"&amp;O38)</f>
        <v/>
      </c>
      <c r="AG38" s="436"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c r="A39" s="437">
        <v>26</v>
      </c>
      <c r="B39" s="912" t="str">
        <f>IF(基本情報入力シート!C78="","",基本情報入力シート!C78)</f>
        <v/>
      </c>
      <c r="C39" s="913"/>
      <c r="D39" s="913"/>
      <c r="E39" s="913"/>
      <c r="F39" s="913"/>
      <c r="G39" s="913"/>
      <c r="H39" s="913"/>
      <c r="I39" s="914"/>
      <c r="J39" s="422" t="str">
        <f>IF(基本情報入力シート!M78="","",基本情報入力シート!M78)</f>
        <v/>
      </c>
      <c r="K39" s="423" t="str">
        <f>IF(基本情報入力シート!R78="","",基本情報入力シート!R78)</f>
        <v/>
      </c>
      <c r="L39" s="423" t="str">
        <f>IF(基本情報入力シート!W78="","",基本情報入力シート!W78)</f>
        <v/>
      </c>
      <c r="M39" s="424" t="str">
        <f>IF(基本情報入力シート!X78="","",基本情報入力シート!X78)</f>
        <v/>
      </c>
      <c r="N39" s="425" t="str">
        <f>IF(基本情報入力シート!Y78="","",基本情報入力シート!Y78)</f>
        <v/>
      </c>
      <c r="O39" s="99"/>
      <c r="P39" s="1031"/>
      <c r="Q39" s="1032"/>
      <c r="R39" s="462" t="str">
        <f>IFERROR(IF(OR('別紙様式3-2（４・５月）'!R41="",'別紙様式3-2（４・５月）'!Z41="ベア加算"),"",P39*VLOOKUP(N39,【参考】数式用!$AD$2:$AH$27,MATCH(O39,【参考】数式用!$K$4:$N$4,0)+1,0)),"")</f>
        <v/>
      </c>
      <c r="S39" s="121"/>
      <c r="T39" s="1033"/>
      <c r="U39" s="1034"/>
      <c r="V39" s="465" t="str">
        <f>IFERROR(IF(AND('別紙様式3-2（４・５月）'!O41="", O39&lt;&gt;""),P39, P39*VLOOKUP(AF39,【参考】数式用4!$DC$3:$DZ$106,MATCH(N39,【参考】数式用4!$DC$2:$DZ$2,0))),"")</f>
        <v/>
      </c>
      <c r="W39" s="100"/>
      <c r="X39" s="463"/>
      <c r="Y39" s="1000" t="str">
        <f>IFERROR(
     IF(OR('別紙様式3-2（４・５月）'!R41="",'別紙様式3-2（４・５月）'!Z41="ベア加算"),"",
                                            X39*VLOOKUP(N39,【参考】数式用!$AD$2:$AH$27,MATCH(W39,【参考】数式用!$K$4:$N$4,0)+1,0)
      ),"")</f>
        <v/>
      </c>
      <c r="Z39" s="1000"/>
      <c r="AA39" s="121"/>
      <c r="AB39" s="464"/>
      <c r="AC39" s="447" t="str">
        <f>IFERROR(IF(AND('別紙様式3-2（４・５月）'!O41="", W39&lt;&gt;"", W39&lt;&gt;"―"),X39, X39*VLOOKUP(AG39,【参考】数式用4!$DC$3:$DZ$106,MATCH(N39,【参考】数式用4!$DC$2:$DZ$2,0))),"")</f>
        <v/>
      </c>
      <c r="AD39" s="471" t="str">
        <f t="shared" si="2"/>
        <v/>
      </c>
      <c r="AE39" s="419" t="str">
        <f t="shared" si="3"/>
        <v/>
      </c>
      <c r="AF39" s="436" t="str">
        <f>IF(O39="","",'別紙様式3-2（４・５月）'!O41&amp;'別紙様式3-2（４・５月）'!P41&amp;'別紙様式3-2（４・５月）'!Q41&amp;"から"&amp;O39)</f>
        <v/>
      </c>
      <c r="AG39" s="436"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c r="A40" s="437">
        <v>27</v>
      </c>
      <c r="B40" s="912" t="str">
        <f>IF(基本情報入力シート!C79="","",基本情報入力シート!C79)</f>
        <v/>
      </c>
      <c r="C40" s="913"/>
      <c r="D40" s="913"/>
      <c r="E40" s="913"/>
      <c r="F40" s="913"/>
      <c r="G40" s="913"/>
      <c r="H40" s="913"/>
      <c r="I40" s="914"/>
      <c r="J40" s="422" t="str">
        <f>IF(基本情報入力シート!M79="","",基本情報入力シート!M79)</f>
        <v/>
      </c>
      <c r="K40" s="423" t="str">
        <f>IF(基本情報入力シート!R79="","",基本情報入力シート!R79)</f>
        <v/>
      </c>
      <c r="L40" s="423" t="str">
        <f>IF(基本情報入力シート!W79="","",基本情報入力シート!W79)</f>
        <v/>
      </c>
      <c r="M40" s="424" t="str">
        <f>IF(基本情報入力シート!X79="","",基本情報入力シート!X79)</f>
        <v/>
      </c>
      <c r="N40" s="425" t="str">
        <f>IF(基本情報入力シート!Y79="","",基本情報入力シート!Y79)</f>
        <v/>
      </c>
      <c r="O40" s="99"/>
      <c r="P40" s="1031"/>
      <c r="Q40" s="1032"/>
      <c r="R40" s="462" t="str">
        <f>IFERROR(IF(OR('別紙様式3-2（４・５月）'!R42="",'別紙様式3-2（４・５月）'!Z42="ベア加算"),"",P40*VLOOKUP(N40,【参考】数式用!$AD$2:$AH$27,MATCH(O40,【参考】数式用!$K$4:$N$4,0)+1,0)),"")</f>
        <v/>
      </c>
      <c r="S40" s="121"/>
      <c r="T40" s="1033"/>
      <c r="U40" s="1034"/>
      <c r="V40" s="465" t="str">
        <f>IFERROR(IF(AND('別紙様式3-2（４・５月）'!O42="", O40&lt;&gt;""),P40, P40*VLOOKUP(AF40,【参考】数式用4!$DC$3:$DZ$106,MATCH(N40,【参考】数式用4!$DC$2:$DZ$2,0))),"")</f>
        <v/>
      </c>
      <c r="W40" s="100"/>
      <c r="X40" s="463"/>
      <c r="Y40" s="1000" t="str">
        <f>IFERROR(
     IF(OR('別紙様式3-2（４・５月）'!R42="",'別紙様式3-2（４・５月）'!Z42="ベア加算"),"",
                                            X40*VLOOKUP(N40,【参考】数式用!$AD$2:$AH$27,MATCH(W40,【参考】数式用!$K$4:$N$4,0)+1,0)
      ),"")</f>
        <v/>
      </c>
      <c r="Z40" s="1000"/>
      <c r="AA40" s="121"/>
      <c r="AB40" s="464"/>
      <c r="AC40" s="447" t="str">
        <f>IFERROR(IF(AND('別紙様式3-2（４・５月）'!O42="", W40&lt;&gt;"", W40&lt;&gt;"―"),X40, X40*VLOOKUP(AG40,【参考】数式用4!$DC$3:$DZ$106,MATCH(N40,【参考】数式用4!$DC$2:$DZ$2,0))),"")</f>
        <v/>
      </c>
      <c r="AD40" s="471" t="str">
        <f t="shared" si="2"/>
        <v/>
      </c>
      <c r="AE40" s="419" t="str">
        <f t="shared" si="3"/>
        <v/>
      </c>
      <c r="AF40" s="436" t="str">
        <f>IF(O40="","",'別紙様式3-2（４・５月）'!O42&amp;'別紙様式3-2（４・５月）'!P42&amp;'別紙様式3-2（４・５月）'!Q42&amp;"から"&amp;O40)</f>
        <v/>
      </c>
      <c r="AG40" s="436"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c r="A41" s="437">
        <v>28</v>
      </c>
      <c r="B41" s="912" t="str">
        <f>IF(基本情報入力シート!C80="","",基本情報入力シート!C80)</f>
        <v/>
      </c>
      <c r="C41" s="913"/>
      <c r="D41" s="913"/>
      <c r="E41" s="913"/>
      <c r="F41" s="913"/>
      <c r="G41" s="913"/>
      <c r="H41" s="913"/>
      <c r="I41" s="914"/>
      <c r="J41" s="422" t="str">
        <f>IF(基本情報入力シート!M80="","",基本情報入力シート!M80)</f>
        <v/>
      </c>
      <c r="K41" s="423" t="str">
        <f>IF(基本情報入力シート!R80="","",基本情報入力シート!R80)</f>
        <v/>
      </c>
      <c r="L41" s="423" t="str">
        <f>IF(基本情報入力シート!W80="","",基本情報入力シート!W80)</f>
        <v/>
      </c>
      <c r="M41" s="424" t="str">
        <f>IF(基本情報入力シート!X80="","",基本情報入力シート!X80)</f>
        <v/>
      </c>
      <c r="N41" s="425" t="str">
        <f>IF(基本情報入力シート!Y80="","",基本情報入力シート!Y80)</f>
        <v/>
      </c>
      <c r="O41" s="99"/>
      <c r="P41" s="1031"/>
      <c r="Q41" s="1032"/>
      <c r="R41" s="462" t="str">
        <f>IFERROR(IF(OR('別紙様式3-2（４・５月）'!R43="",'別紙様式3-2（４・５月）'!Z43="ベア加算"),"",P41*VLOOKUP(N41,【参考】数式用!$AD$2:$AH$27,MATCH(O41,【参考】数式用!$K$4:$N$4,0)+1,0)),"")</f>
        <v/>
      </c>
      <c r="S41" s="121"/>
      <c r="T41" s="1033"/>
      <c r="U41" s="1034"/>
      <c r="V41" s="465" t="str">
        <f>IFERROR(IF(AND('別紙様式3-2（４・５月）'!O43="", O41&lt;&gt;""),P41, P41*VLOOKUP(AF41,【参考】数式用4!$DC$3:$DZ$106,MATCH(N41,【参考】数式用4!$DC$2:$DZ$2,0))),"")</f>
        <v/>
      </c>
      <c r="W41" s="100"/>
      <c r="X41" s="463"/>
      <c r="Y41" s="1000" t="str">
        <f>IFERROR(
     IF(OR('別紙様式3-2（４・５月）'!R43="",'別紙様式3-2（４・５月）'!Z43="ベア加算"),"",
                                            X41*VLOOKUP(N41,【参考】数式用!$AD$2:$AH$27,MATCH(W41,【参考】数式用!$K$4:$N$4,0)+1,0)
      ),"")</f>
        <v/>
      </c>
      <c r="Z41" s="1000"/>
      <c r="AA41" s="121"/>
      <c r="AB41" s="464"/>
      <c r="AC41" s="447" t="str">
        <f>IFERROR(IF(AND('別紙様式3-2（４・５月）'!O43="", W41&lt;&gt;"", W41&lt;&gt;"―"),X41, X41*VLOOKUP(AG41,【参考】数式用4!$DC$3:$DZ$106,MATCH(N41,【参考】数式用4!$DC$2:$DZ$2,0))),"")</f>
        <v/>
      </c>
      <c r="AD41" s="471" t="str">
        <f t="shared" si="2"/>
        <v/>
      </c>
      <c r="AE41" s="419" t="str">
        <f t="shared" si="3"/>
        <v/>
      </c>
      <c r="AF41" s="436" t="str">
        <f>IF(O41="","",'別紙様式3-2（４・５月）'!O43&amp;'別紙様式3-2（４・５月）'!P43&amp;'別紙様式3-2（４・５月）'!Q43&amp;"から"&amp;O41)</f>
        <v/>
      </c>
      <c r="AG41" s="436"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c r="A42" s="437">
        <v>29</v>
      </c>
      <c r="B42" s="912" t="str">
        <f>IF(基本情報入力シート!C81="","",基本情報入力シート!C81)</f>
        <v/>
      </c>
      <c r="C42" s="913"/>
      <c r="D42" s="913"/>
      <c r="E42" s="913"/>
      <c r="F42" s="913"/>
      <c r="G42" s="913"/>
      <c r="H42" s="913"/>
      <c r="I42" s="914"/>
      <c r="J42" s="422" t="str">
        <f>IF(基本情報入力シート!M81="","",基本情報入力シート!M81)</f>
        <v/>
      </c>
      <c r="K42" s="423" t="str">
        <f>IF(基本情報入力シート!R81="","",基本情報入力シート!R81)</f>
        <v/>
      </c>
      <c r="L42" s="423" t="str">
        <f>IF(基本情報入力シート!W81="","",基本情報入力シート!W81)</f>
        <v/>
      </c>
      <c r="M42" s="424" t="str">
        <f>IF(基本情報入力シート!X81="","",基本情報入力シート!X81)</f>
        <v/>
      </c>
      <c r="N42" s="425" t="str">
        <f>IF(基本情報入力シート!Y81="","",基本情報入力シート!Y81)</f>
        <v/>
      </c>
      <c r="O42" s="99"/>
      <c r="P42" s="1031"/>
      <c r="Q42" s="1032"/>
      <c r="R42" s="462" t="str">
        <f>IFERROR(IF(OR('別紙様式3-2（４・５月）'!R44="",'別紙様式3-2（４・５月）'!Z44="ベア加算"),"",P42*VLOOKUP(N42,【参考】数式用!$AD$2:$AH$27,MATCH(O42,【参考】数式用!$K$4:$N$4,0)+1,0)),"")</f>
        <v/>
      </c>
      <c r="S42" s="121"/>
      <c r="T42" s="1033"/>
      <c r="U42" s="1034"/>
      <c r="V42" s="465" t="str">
        <f>IFERROR(IF(AND('別紙様式3-2（４・５月）'!O44="", O42&lt;&gt;""),P42, P42*VLOOKUP(AF42,【参考】数式用4!$DC$3:$DZ$106,MATCH(N42,【参考】数式用4!$DC$2:$DZ$2,0))),"")</f>
        <v/>
      </c>
      <c r="W42" s="100"/>
      <c r="X42" s="463"/>
      <c r="Y42" s="1000" t="str">
        <f>IFERROR(
     IF(OR('別紙様式3-2（４・５月）'!R44="",'別紙様式3-2（４・５月）'!Z44="ベア加算"),"",
                                            X42*VLOOKUP(N42,【参考】数式用!$AD$2:$AH$27,MATCH(W42,【参考】数式用!$K$4:$N$4,0)+1,0)
      ),"")</f>
        <v/>
      </c>
      <c r="Z42" s="1000"/>
      <c r="AA42" s="121"/>
      <c r="AB42" s="464"/>
      <c r="AC42" s="447" t="str">
        <f>IFERROR(IF(AND('別紙様式3-2（４・５月）'!O44="", W42&lt;&gt;"", W42&lt;&gt;"―"),X42, X42*VLOOKUP(AG42,【参考】数式用4!$DC$3:$DZ$106,MATCH(N42,【参考】数式用4!$DC$2:$DZ$2,0))),"")</f>
        <v/>
      </c>
      <c r="AD42" s="471" t="str">
        <f t="shared" si="2"/>
        <v/>
      </c>
      <c r="AE42" s="419" t="str">
        <f t="shared" si="3"/>
        <v/>
      </c>
      <c r="AF42" s="436" t="str">
        <f>IF(O42="","",'別紙様式3-2（４・５月）'!O44&amp;'別紙様式3-2（４・５月）'!P44&amp;'別紙様式3-2（４・５月）'!Q44&amp;"から"&amp;O42)</f>
        <v/>
      </c>
      <c r="AG42" s="436"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c r="A43" s="437">
        <v>30</v>
      </c>
      <c r="B43" s="912" t="str">
        <f>IF(基本情報入力シート!C82="","",基本情報入力シート!C82)</f>
        <v/>
      </c>
      <c r="C43" s="913"/>
      <c r="D43" s="913"/>
      <c r="E43" s="913"/>
      <c r="F43" s="913"/>
      <c r="G43" s="913"/>
      <c r="H43" s="913"/>
      <c r="I43" s="914"/>
      <c r="J43" s="422" t="str">
        <f>IF(基本情報入力シート!M82="","",基本情報入力シート!M82)</f>
        <v/>
      </c>
      <c r="K43" s="423" t="str">
        <f>IF(基本情報入力シート!R82="","",基本情報入力シート!R82)</f>
        <v/>
      </c>
      <c r="L43" s="423" t="str">
        <f>IF(基本情報入力シート!W82="","",基本情報入力シート!W82)</f>
        <v/>
      </c>
      <c r="M43" s="424" t="str">
        <f>IF(基本情報入力シート!X82="","",基本情報入力シート!X82)</f>
        <v/>
      </c>
      <c r="N43" s="425" t="str">
        <f>IF(基本情報入力シート!Y82="","",基本情報入力シート!Y82)</f>
        <v/>
      </c>
      <c r="O43" s="99"/>
      <c r="P43" s="1031"/>
      <c r="Q43" s="1032"/>
      <c r="R43" s="462" t="str">
        <f>IFERROR(IF(OR('別紙様式3-2（４・５月）'!R45="",'別紙様式3-2（４・５月）'!Z45="ベア加算"),"",P43*VLOOKUP(N43,【参考】数式用!$AD$2:$AH$27,MATCH(O43,【参考】数式用!$K$4:$N$4,0)+1,0)),"")</f>
        <v/>
      </c>
      <c r="S43" s="121"/>
      <c r="T43" s="1033"/>
      <c r="U43" s="1034"/>
      <c r="V43" s="465" t="str">
        <f>IFERROR(IF(AND('別紙様式3-2（４・５月）'!O45="", O43&lt;&gt;""),P43, P43*VLOOKUP(AF43,【参考】数式用4!$DC$3:$DZ$106,MATCH(N43,【参考】数式用4!$DC$2:$DZ$2,0))),"")</f>
        <v/>
      </c>
      <c r="W43" s="100"/>
      <c r="X43" s="463"/>
      <c r="Y43" s="1000" t="str">
        <f>IFERROR(
     IF(OR('別紙様式3-2（４・５月）'!R45="",'別紙様式3-2（４・５月）'!Z45="ベア加算"),"",
                                            X43*VLOOKUP(N43,【参考】数式用!$AD$2:$AH$27,MATCH(W43,【参考】数式用!$K$4:$N$4,0)+1,0)
      ),"")</f>
        <v/>
      </c>
      <c r="Z43" s="1000"/>
      <c r="AA43" s="121"/>
      <c r="AB43" s="464"/>
      <c r="AC43" s="447" t="str">
        <f>IFERROR(IF(AND('別紙様式3-2（４・５月）'!O45="", W43&lt;&gt;"", W43&lt;&gt;"―"),X43, X43*VLOOKUP(AG43,【参考】数式用4!$DC$3:$DZ$106,MATCH(N43,【参考】数式用4!$DC$2:$DZ$2,0))),"")</f>
        <v/>
      </c>
      <c r="AD43" s="471" t="str">
        <f t="shared" si="2"/>
        <v/>
      </c>
      <c r="AE43" s="419" t="str">
        <f t="shared" si="3"/>
        <v/>
      </c>
      <c r="AF43" s="436" t="str">
        <f>IF(O43="","",'別紙様式3-2（４・５月）'!O45&amp;'別紙様式3-2（４・５月）'!P45&amp;'別紙様式3-2（４・５月）'!Q45&amp;"から"&amp;O43)</f>
        <v/>
      </c>
      <c r="AG43" s="436"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c r="A44" s="437">
        <v>31</v>
      </c>
      <c r="B44" s="912" t="str">
        <f>IF(基本情報入力シート!C83="","",基本情報入力シート!C83)</f>
        <v/>
      </c>
      <c r="C44" s="913"/>
      <c r="D44" s="913"/>
      <c r="E44" s="913"/>
      <c r="F44" s="913"/>
      <c r="G44" s="913"/>
      <c r="H44" s="913"/>
      <c r="I44" s="914"/>
      <c r="J44" s="422" t="str">
        <f>IF(基本情報入力シート!M83="","",基本情報入力シート!M83)</f>
        <v/>
      </c>
      <c r="K44" s="423" t="str">
        <f>IF(基本情報入力シート!R83="","",基本情報入力シート!R83)</f>
        <v/>
      </c>
      <c r="L44" s="423" t="str">
        <f>IF(基本情報入力シート!W83="","",基本情報入力シート!W83)</f>
        <v/>
      </c>
      <c r="M44" s="424" t="str">
        <f>IF(基本情報入力シート!X83="","",基本情報入力シート!X83)</f>
        <v/>
      </c>
      <c r="N44" s="425" t="str">
        <f>IF(基本情報入力シート!Y83="","",基本情報入力シート!Y83)</f>
        <v/>
      </c>
      <c r="O44" s="99"/>
      <c r="P44" s="1031"/>
      <c r="Q44" s="1032"/>
      <c r="R44" s="462" t="str">
        <f>IFERROR(IF(OR('別紙様式3-2（４・５月）'!R46="",'別紙様式3-2（４・５月）'!Z46="ベア加算"),"",P44*VLOOKUP(N44,【参考】数式用!$AD$2:$AH$27,MATCH(O44,【参考】数式用!$K$4:$N$4,0)+1,0)),"")</f>
        <v/>
      </c>
      <c r="S44" s="121"/>
      <c r="T44" s="1033"/>
      <c r="U44" s="1034"/>
      <c r="V44" s="465" t="str">
        <f>IFERROR(IF(AND('別紙様式3-2（４・５月）'!O46="", O44&lt;&gt;""),P44, P44*VLOOKUP(AF44,【参考】数式用4!$DC$3:$DZ$106,MATCH(N44,【参考】数式用4!$DC$2:$DZ$2,0))),"")</f>
        <v/>
      </c>
      <c r="W44" s="100"/>
      <c r="X44" s="463"/>
      <c r="Y44" s="1000" t="str">
        <f>IFERROR(
     IF(OR('別紙様式3-2（４・５月）'!R46="",'別紙様式3-2（４・５月）'!Z46="ベア加算"),"",
                                            X44*VLOOKUP(N44,【参考】数式用!$AD$2:$AH$27,MATCH(W44,【参考】数式用!$K$4:$N$4,0)+1,0)
      ),"")</f>
        <v/>
      </c>
      <c r="Z44" s="1000"/>
      <c r="AA44" s="121"/>
      <c r="AB44" s="464"/>
      <c r="AC44" s="447" t="str">
        <f>IFERROR(IF(AND('別紙様式3-2（４・５月）'!O46="", W44&lt;&gt;"", W44&lt;&gt;"―"),X44, X44*VLOOKUP(AG44,【参考】数式用4!$DC$3:$DZ$106,MATCH(N44,【参考】数式用4!$DC$2:$DZ$2,0))),"")</f>
        <v/>
      </c>
      <c r="AD44" s="471" t="str">
        <f t="shared" si="2"/>
        <v/>
      </c>
      <c r="AE44" s="419" t="str">
        <f t="shared" si="3"/>
        <v/>
      </c>
      <c r="AF44" s="436" t="str">
        <f>IF(O44="","",'別紙様式3-2（４・５月）'!O46&amp;'別紙様式3-2（４・５月）'!P46&amp;'別紙様式3-2（４・５月）'!Q46&amp;"から"&amp;O44)</f>
        <v/>
      </c>
      <c r="AG44" s="436"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c r="A45" s="437">
        <v>32</v>
      </c>
      <c r="B45" s="912" t="str">
        <f>IF(基本情報入力シート!C84="","",基本情報入力シート!C84)</f>
        <v/>
      </c>
      <c r="C45" s="913"/>
      <c r="D45" s="913"/>
      <c r="E45" s="913"/>
      <c r="F45" s="913"/>
      <c r="G45" s="913"/>
      <c r="H45" s="913"/>
      <c r="I45" s="914"/>
      <c r="J45" s="422" t="str">
        <f>IF(基本情報入力シート!M84="","",基本情報入力シート!M84)</f>
        <v/>
      </c>
      <c r="K45" s="423" t="str">
        <f>IF(基本情報入力シート!R84="","",基本情報入力シート!R84)</f>
        <v/>
      </c>
      <c r="L45" s="423" t="str">
        <f>IF(基本情報入力シート!W84="","",基本情報入力シート!W84)</f>
        <v/>
      </c>
      <c r="M45" s="424" t="str">
        <f>IF(基本情報入力シート!X84="","",基本情報入力シート!X84)</f>
        <v/>
      </c>
      <c r="N45" s="425" t="str">
        <f>IF(基本情報入力シート!Y84="","",基本情報入力シート!Y84)</f>
        <v/>
      </c>
      <c r="O45" s="99"/>
      <c r="P45" s="1031"/>
      <c r="Q45" s="1032"/>
      <c r="R45" s="462" t="str">
        <f>IFERROR(IF(OR('別紙様式3-2（４・５月）'!R47="",'別紙様式3-2（４・５月）'!Z47="ベア加算"),"",P45*VLOOKUP(N45,【参考】数式用!$AD$2:$AH$27,MATCH(O45,【参考】数式用!$K$4:$N$4,0)+1,0)),"")</f>
        <v/>
      </c>
      <c r="S45" s="121"/>
      <c r="T45" s="1033"/>
      <c r="U45" s="1034"/>
      <c r="V45" s="465" t="str">
        <f>IFERROR(IF(AND('別紙様式3-2（４・５月）'!O47="", O45&lt;&gt;""),P45, P45*VLOOKUP(AF45,【参考】数式用4!$DC$3:$DZ$106,MATCH(N45,【参考】数式用4!$DC$2:$DZ$2,0))),"")</f>
        <v/>
      </c>
      <c r="W45" s="100"/>
      <c r="X45" s="463"/>
      <c r="Y45" s="1000" t="str">
        <f>IFERROR(
     IF(OR('別紙様式3-2（４・５月）'!R47="",'別紙様式3-2（４・５月）'!Z47="ベア加算"),"",
                                            X45*VLOOKUP(N45,【参考】数式用!$AD$2:$AH$27,MATCH(W45,【参考】数式用!$K$4:$N$4,0)+1,0)
      ),"")</f>
        <v/>
      </c>
      <c r="Z45" s="1000"/>
      <c r="AA45" s="121"/>
      <c r="AB45" s="464"/>
      <c r="AC45" s="447" t="str">
        <f>IFERROR(IF(AND('別紙様式3-2（４・５月）'!O47="", W45&lt;&gt;"", W45&lt;&gt;"―"),X45, X45*VLOOKUP(AG45,【参考】数式用4!$DC$3:$DZ$106,MATCH(N45,【参考】数式用4!$DC$2:$DZ$2,0))),"")</f>
        <v/>
      </c>
      <c r="AD45" s="471" t="str">
        <f t="shared" si="2"/>
        <v/>
      </c>
      <c r="AE45" s="419" t="str">
        <f t="shared" si="3"/>
        <v/>
      </c>
      <c r="AF45" s="436" t="str">
        <f>IF(O45="","",'別紙様式3-2（４・５月）'!O47&amp;'別紙様式3-2（４・５月）'!P47&amp;'別紙様式3-2（４・５月）'!Q47&amp;"から"&amp;O45)</f>
        <v/>
      </c>
      <c r="AG45" s="436"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c r="A46" s="437">
        <v>33</v>
      </c>
      <c r="B46" s="912" t="str">
        <f>IF(基本情報入力シート!C85="","",基本情報入力シート!C85)</f>
        <v/>
      </c>
      <c r="C46" s="913"/>
      <c r="D46" s="913"/>
      <c r="E46" s="913"/>
      <c r="F46" s="913"/>
      <c r="G46" s="913"/>
      <c r="H46" s="913"/>
      <c r="I46" s="914"/>
      <c r="J46" s="422" t="str">
        <f>IF(基本情報入力シート!M85="","",基本情報入力シート!M85)</f>
        <v/>
      </c>
      <c r="K46" s="423" t="str">
        <f>IF(基本情報入力シート!R85="","",基本情報入力シート!R85)</f>
        <v/>
      </c>
      <c r="L46" s="423" t="str">
        <f>IF(基本情報入力シート!W85="","",基本情報入力シート!W85)</f>
        <v/>
      </c>
      <c r="M46" s="424" t="str">
        <f>IF(基本情報入力シート!X85="","",基本情報入力シート!X85)</f>
        <v/>
      </c>
      <c r="N46" s="425" t="str">
        <f>IF(基本情報入力シート!Y85="","",基本情報入力シート!Y85)</f>
        <v/>
      </c>
      <c r="O46" s="99"/>
      <c r="P46" s="1031"/>
      <c r="Q46" s="1032"/>
      <c r="R46" s="462" t="str">
        <f>IFERROR(IF(OR('別紙様式3-2（４・５月）'!R48="",'別紙様式3-2（４・５月）'!Z48="ベア加算"),"",P46*VLOOKUP(N46,【参考】数式用!$AD$2:$AH$27,MATCH(O46,【参考】数式用!$K$4:$N$4,0)+1,0)),"")</f>
        <v/>
      </c>
      <c r="S46" s="121"/>
      <c r="T46" s="1033"/>
      <c r="U46" s="1034"/>
      <c r="V46" s="465" t="str">
        <f>IFERROR(IF(AND('別紙様式3-2（４・５月）'!O48="", O46&lt;&gt;""),P46, P46*VLOOKUP(AF46,【参考】数式用4!$DC$3:$DZ$106,MATCH(N46,【参考】数式用4!$DC$2:$DZ$2,0))),"")</f>
        <v/>
      </c>
      <c r="W46" s="100"/>
      <c r="X46" s="463"/>
      <c r="Y46" s="1000" t="str">
        <f>IFERROR(
     IF(OR('別紙様式3-2（４・５月）'!R48="",'別紙様式3-2（４・５月）'!Z48="ベア加算"),"",
                                            X46*VLOOKUP(N46,【参考】数式用!$AD$2:$AH$27,MATCH(W46,【参考】数式用!$K$4:$N$4,0)+1,0)
      ),"")</f>
        <v/>
      </c>
      <c r="Z46" s="1000"/>
      <c r="AA46" s="121"/>
      <c r="AB46" s="464"/>
      <c r="AC46" s="447" t="str">
        <f>IFERROR(IF(AND('別紙様式3-2（４・５月）'!O48="", W46&lt;&gt;"", W46&lt;&gt;"―"),X46, X46*VLOOKUP(AG46,【参考】数式用4!$DC$3:$DZ$106,MATCH(N46,【参考】数式用4!$DC$2:$DZ$2,0))),"")</f>
        <v/>
      </c>
      <c r="AD46" s="471" t="str">
        <f t="shared" si="2"/>
        <v/>
      </c>
      <c r="AE46" s="419" t="str">
        <f t="shared" si="3"/>
        <v/>
      </c>
      <c r="AF46" s="436" t="str">
        <f>IF(O46="","",'別紙様式3-2（４・５月）'!O48&amp;'別紙様式3-2（４・５月）'!P48&amp;'別紙様式3-2（４・５月）'!Q48&amp;"から"&amp;O46)</f>
        <v/>
      </c>
      <c r="AG46" s="436"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c r="A47" s="437">
        <v>34</v>
      </c>
      <c r="B47" s="912" t="str">
        <f>IF(基本情報入力シート!C86="","",基本情報入力シート!C86)</f>
        <v/>
      </c>
      <c r="C47" s="913"/>
      <c r="D47" s="913"/>
      <c r="E47" s="913"/>
      <c r="F47" s="913"/>
      <c r="G47" s="913"/>
      <c r="H47" s="913"/>
      <c r="I47" s="914"/>
      <c r="J47" s="422" t="str">
        <f>IF(基本情報入力シート!M86="","",基本情報入力シート!M86)</f>
        <v/>
      </c>
      <c r="K47" s="423" t="str">
        <f>IF(基本情報入力シート!R86="","",基本情報入力シート!R86)</f>
        <v/>
      </c>
      <c r="L47" s="423" t="str">
        <f>IF(基本情報入力シート!W86="","",基本情報入力シート!W86)</f>
        <v/>
      </c>
      <c r="M47" s="424" t="str">
        <f>IF(基本情報入力シート!X86="","",基本情報入力シート!X86)</f>
        <v/>
      </c>
      <c r="N47" s="425" t="str">
        <f>IF(基本情報入力シート!Y86="","",基本情報入力シート!Y86)</f>
        <v/>
      </c>
      <c r="O47" s="99"/>
      <c r="P47" s="1031"/>
      <c r="Q47" s="1032"/>
      <c r="R47" s="462" t="str">
        <f>IFERROR(IF(OR('別紙様式3-2（４・５月）'!R49="",'別紙様式3-2（４・５月）'!Z49="ベア加算"),"",P47*VLOOKUP(N47,【参考】数式用!$AD$2:$AH$27,MATCH(O47,【参考】数式用!$K$4:$N$4,0)+1,0)),"")</f>
        <v/>
      </c>
      <c r="S47" s="121"/>
      <c r="T47" s="1033"/>
      <c r="U47" s="1034"/>
      <c r="V47" s="465" t="str">
        <f>IFERROR(IF(AND('別紙様式3-2（４・５月）'!O49="", O47&lt;&gt;""),P47, P47*VLOOKUP(AF47,【参考】数式用4!$DC$3:$DZ$106,MATCH(N47,【参考】数式用4!$DC$2:$DZ$2,0))),"")</f>
        <v/>
      </c>
      <c r="W47" s="100"/>
      <c r="X47" s="463"/>
      <c r="Y47" s="1000" t="str">
        <f>IFERROR(
     IF(OR('別紙様式3-2（４・５月）'!R49="",'別紙様式3-2（４・５月）'!Z49="ベア加算"),"",
                                            X47*VLOOKUP(N47,【参考】数式用!$AD$2:$AH$27,MATCH(W47,【参考】数式用!$K$4:$N$4,0)+1,0)
      ),"")</f>
        <v/>
      </c>
      <c r="Z47" s="1000"/>
      <c r="AA47" s="121"/>
      <c r="AB47" s="464"/>
      <c r="AC47" s="447" t="str">
        <f>IFERROR(IF(AND('別紙様式3-2（４・５月）'!O49="", W47&lt;&gt;"", W47&lt;&gt;"―"),X47, X47*VLOOKUP(AG47,【参考】数式用4!$DC$3:$DZ$106,MATCH(N47,【参考】数式用4!$DC$2:$DZ$2,0))),"")</f>
        <v/>
      </c>
      <c r="AD47" s="471" t="str">
        <f t="shared" si="2"/>
        <v/>
      </c>
      <c r="AE47" s="419" t="str">
        <f t="shared" si="3"/>
        <v/>
      </c>
      <c r="AF47" s="436" t="str">
        <f>IF(O47="","",'別紙様式3-2（４・５月）'!O49&amp;'別紙様式3-2（４・５月）'!P49&amp;'別紙様式3-2（４・５月）'!Q49&amp;"から"&amp;O47)</f>
        <v/>
      </c>
      <c r="AG47" s="436"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c r="A48" s="437">
        <v>35</v>
      </c>
      <c r="B48" s="912" t="str">
        <f>IF(基本情報入力シート!C87="","",基本情報入力シート!C87)</f>
        <v/>
      </c>
      <c r="C48" s="913"/>
      <c r="D48" s="913"/>
      <c r="E48" s="913"/>
      <c r="F48" s="913"/>
      <c r="G48" s="913"/>
      <c r="H48" s="913"/>
      <c r="I48" s="914"/>
      <c r="J48" s="422" t="str">
        <f>IF(基本情報入力シート!M87="","",基本情報入力シート!M87)</f>
        <v/>
      </c>
      <c r="K48" s="423" t="str">
        <f>IF(基本情報入力シート!R87="","",基本情報入力シート!R87)</f>
        <v/>
      </c>
      <c r="L48" s="423" t="str">
        <f>IF(基本情報入力シート!W87="","",基本情報入力シート!W87)</f>
        <v/>
      </c>
      <c r="M48" s="424" t="str">
        <f>IF(基本情報入力シート!X87="","",基本情報入力シート!X87)</f>
        <v/>
      </c>
      <c r="N48" s="425" t="str">
        <f>IF(基本情報入力シート!Y87="","",基本情報入力シート!Y87)</f>
        <v/>
      </c>
      <c r="O48" s="99"/>
      <c r="P48" s="1031"/>
      <c r="Q48" s="1032"/>
      <c r="R48" s="462" t="str">
        <f>IFERROR(IF(OR('別紙様式3-2（４・５月）'!R50="",'別紙様式3-2（４・５月）'!Z50="ベア加算"),"",P48*VLOOKUP(N48,【参考】数式用!$AD$2:$AH$27,MATCH(O48,【参考】数式用!$K$4:$N$4,0)+1,0)),"")</f>
        <v/>
      </c>
      <c r="S48" s="121"/>
      <c r="T48" s="1033"/>
      <c r="U48" s="1034"/>
      <c r="V48" s="465" t="str">
        <f>IFERROR(IF(AND('別紙様式3-2（４・５月）'!O50="", O48&lt;&gt;""),P48, P48*VLOOKUP(AF48,【参考】数式用4!$DC$3:$DZ$106,MATCH(N48,【参考】数式用4!$DC$2:$DZ$2,0))),"")</f>
        <v/>
      </c>
      <c r="W48" s="100"/>
      <c r="X48" s="463"/>
      <c r="Y48" s="1000" t="str">
        <f>IFERROR(
     IF(OR('別紙様式3-2（４・５月）'!R50="",'別紙様式3-2（４・５月）'!Z50="ベア加算"),"",
                                            X48*VLOOKUP(N48,【参考】数式用!$AD$2:$AH$27,MATCH(W48,【参考】数式用!$K$4:$N$4,0)+1,0)
      ),"")</f>
        <v/>
      </c>
      <c r="Z48" s="1000"/>
      <c r="AA48" s="121"/>
      <c r="AB48" s="464"/>
      <c r="AC48" s="447" t="str">
        <f>IFERROR(IF(AND('別紙様式3-2（４・５月）'!O50="", W48&lt;&gt;"", W48&lt;&gt;"―"),X48, X48*VLOOKUP(AG48,【参考】数式用4!$DC$3:$DZ$106,MATCH(N48,【参考】数式用4!$DC$2:$DZ$2,0))),"")</f>
        <v/>
      </c>
      <c r="AD48" s="471" t="str">
        <f t="shared" si="2"/>
        <v/>
      </c>
      <c r="AE48" s="419" t="str">
        <f t="shared" si="3"/>
        <v/>
      </c>
      <c r="AF48" s="436" t="str">
        <f>IF(O48="","",'別紙様式3-2（４・５月）'!O50&amp;'別紙様式3-2（４・５月）'!P50&amp;'別紙様式3-2（４・５月）'!Q50&amp;"から"&amp;O48)</f>
        <v/>
      </c>
      <c r="AG48" s="436"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c r="A49" s="437">
        <v>36</v>
      </c>
      <c r="B49" s="912" t="str">
        <f>IF(基本情報入力シート!C88="","",基本情報入力シート!C88)</f>
        <v/>
      </c>
      <c r="C49" s="913"/>
      <c r="D49" s="913"/>
      <c r="E49" s="913"/>
      <c r="F49" s="913"/>
      <c r="G49" s="913"/>
      <c r="H49" s="913"/>
      <c r="I49" s="914"/>
      <c r="J49" s="422" t="str">
        <f>IF(基本情報入力シート!M88="","",基本情報入力シート!M88)</f>
        <v/>
      </c>
      <c r="K49" s="423" t="str">
        <f>IF(基本情報入力シート!R88="","",基本情報入力シート!R88)</f>
        <v/>
      </c>
      <c r="L49" s="423" t="str">
        <f>IF(基本情報入力シート!W88="","",基本情報入力シート!W88)</f>
        <v/>
      </c>
      <c r="M49" s="424" t="str">
        <f>IF(基本情報入力シート!X88="","",基本情報入力シート!X88)</f>
        <v/>
      </c>
      <c r="N49" s="425" t="str">
        <f>IF(基本情報入力シート!Y88="","",基本情報入力シート!Y88)</f>
        <v/>
      </c>
      <c r="O49" s="99"/>
      <c r="P49" s="1031"/>
      <c r="Q49" s="1032"/>
      <c r="R49" s="462" t="str">
        <f>IFERROR(IF(OR('別紙様式3-2（４・５月）'!R51="",'別紙様式3-2（４・５月）'!Z51="ベア加算"),"",P49*VLOOKUP(N49,【参考】数式用!$AD$2:$AH$27,MATCH(O49,【参考】数式用!$K$4:$N$4,0)+1,0)),"")</f>
        <v/>
      </c>
      <c r="S49" s="121"/>
      <c r="T49" s="1033"/>
      <c r="U49" s="1034"/>
      <c r="V49" s="465" t="str">
        <f>IFERROR(IF(AND('別紙様式3-2（４・５月）'!O51="", O49&lt;&gt;""),P49, P49*VLOOKUP(AF49,【参考】数式用4!$DC$3:$DZ$106,MATCH(N49,【参考】数式用4!$DC$2:$DZ$2,0))),"")</f>
        <v/>
      </c>
      <c r="W49" s="100"/>
      <c r="X49" s="463"/>
      <c r="Y49" s="1000" t="str">
        <f>IFERROR(
     IF(OR('別紙様式3-2（４・５月）'!R51="",'別紙様式3-2（４・５月）'!Z51="ベア加算"),"",
                                            X49*VLOOKUP(N49,【参考】数式用!$AD$2:$AH$27,MATCH(W49,【参考】数式用!$K$4:$N$4,0)+1,0)
      ),"")</f>
        <v/>
      </c>
      <c r="Z49" s="1000"/>
      <c r="AA49" s="121"/>
      <c r="AB49" s="464"/>
      <c r="AC49" s="447" t="str">
        <f>IFERROR(IF(AND('別紙様式3-2（４・５月）'!O51="", W49&lt;&gt;"", W49&lt;&gt;"―"),X49, X49*VLOOKUP(AG49,【参考】数式用4!$DC$3:$DZ$106,MATCH(N49,【参考】数式用4!$DC$2:$DZ$2,0))),"")</f>
        <v/>
      </c>
      <c r="AD49" s="471" t="str">
        <f t="shared" si="2"/>
        <v/>
      </c>
      <c r="AE49" s="419" t="str">
        <f t="shared" si="3"/>
        <v/>
      </c>
      <c r="AF49" s="436" t="str">
        <f>IF(O49="","",'別紙様式3-2（４・５月）'!O51&amp;'別紙様式3-2（４・５月）'!P51&amp;'別紙様式3-2（４・５月）'!Q51&amp;"から"&amp;O49)</f>
        <v/>
      </c>
      <c r="AG49" s="436"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c r="A50" s="437">
        <v>37</v>
      </c>
      <c r="B50" s="912" t="str">
        <f>IF(基本情報入力シート!C89="","",基本情報入力シート!C89)</f>
        <v/>
      </c>
      <c r="C50" s="913"/>
      <c r="D50" s="913"/>
      <c r="E50" s="913"/>
      <c r="F50" s="913"/>
      <c r="G50" s="913"/>
      <c r="H50" s="913"/>
      <c r="I50" s="914"/>
      <c r="J50" s="422" t="str">
        <f>IF(基本情報入力シート!M89="","",基本情報入力シート!M89)</f>
        <v/>
      </c>
      <c r="K50" s="423" t="str">
        <f>IF(基本情報入力シート!R89="","",基本情報入力シート!R89)</f>
        <v/>
      </c>
      <c r="L50" s="423" t="str">
        <f>IF(基本情報入力シート!W89="","",基本情報入力シート!W89)</f>
        <v/>
      </c>
      <c r="M50" s="424" t="str">
        <f>IF(基本情報入力シート!X89="","",基本情報入力シート!X89)</f>
        <v/>
      </c>
      <c r="N50" s="425" t="str">
        <f>IF(基本情報入力シート!Y89="","",基本情報入力シート!Y89)</f>
        <v/>
      </c>
      <c r="O50" s="99"/>
      <c r="P50" s="1031"/>
      <c r="Q50" s="1032"/>
      <c r="R50" s="462" t="str">
        <f>IFERROR(IF(OR('別紙様式3-2（４・５月）'!R52="",'別紙様式3-2（４・５月）'!Z52="ベア加算"),"",P50*VLOOKUP(N50,【参考】数式用!$AD$2:$AH$27,MATCH(O50,【参考】数式用!$K$4:$N$4,0)+1,0)),"")</f>
        <v/>
      </c>
      <c r="S50" s="121"/>
      <c r="T50" s="1033"/>
      <c r="U50" s="1034"/>
      <c r="V50" s="465" t="str">
        <f>IFERROR(IF(AND('別紙様式3-2（４・５月）'!O52="", O50&lt;&gt;""),P50, P50*VLOOKUP(AF50,【参考】数式用4!$DC$3:$DZ$106,MATCH(N50,【参考】数式用4!$DC$2:$DZ$2,0))),"")</f>
        <v/>
      </c>
      <c r="W50" s="100"/>
      <c r="X50" s="463"/>
      <c r="Y50" s="1000" t="str">
        <f>IFERROR(
     IF(OR('別紙様式3-2（４・５月）'!R52="",'別紙様式3-2（４・５月）'!Z52="ベア加算"),"",
                                            X50*VLOOKUP(N50,【参考】数式用!$AD$2:$AH$27,MATCH(W50,【参考】数式用!$K$4:$N$4,0)+1,0)
      ),"")</f>
        <v/>
      </c>
      <c r="Z50" s="1000"/>
      <c r="AA50" s="121"/>
      <c r="AB50" s="464"/>
      <c r="AC50" s="447" t="str">
        <f>IFERROR(IF(AND('別紙様式3-2（４・５月）'!O52="", W50&lt;&gt;"", W50&lt;&gt;"―"),X50, X50*VLOOKUP(AG50,【参考】数式用4!$DC$3:$DZ$106,MATCH(N50,【参考】数式用4!$DC$2:$DZ$2,0))),"")</f>
        <v/>
      </c>
      <c r="AD50" s="471" t="str">
        <f t="shared" si="2"/>
        <v/>
      </c>
      <c r="AE50" s="419" t="str">
        <f t="shared" si="3"/>
        <v/>
      </c>
      <c r="AF50" s="436" t="str">
        <f>IF(O50="","",'別紙様式3-2（４・５月）'!O52&amp;'別紙様式3-2（４・５月）'!P52&amp;'別紙様式3-2（４・５月）'!Q52&amp;"から"&amp;O50)</f>
        <v/>
      </c>
      <c r="AG50" s="436"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c r="A51" s="437">
        <v>38</v>
      </c>
      <c r="B51" s="912" t="str">
        <f>IF(基本情報入力シート!C90="","",基本情報入力シート!C90)</f>
        <v/>
      </c>
      <c r="C51" s="913"/>
      <c r="D51" s="913"/>
      <c r="E51" s="913"/>
      <c r="F51" s="913"/>
      <c r="G51" s="913"/>
      <c r="H51" s="913"/>
      <c r="I51" s="914"/>
      <c r="J51" s="422" t="str">
        <f>IF(基本情報入力シート!M90="","",基本情報入力シート!M90)</f>
        <v/>
      </c>
      <c r="K51" s="423" t="str">
        <f>IF(基本情報入力シート!R90="","",基本情報入力シート!R90)</f>
        <v/>
      </c>
      <c r="L51" s="423" t="str">
        <f>IF(基本情報入力シート!W90="","",基本情報入力シート!W90)</f>
        <v/>
      </c>
      <c r="M51" s="424" t="str">
        <f>IF(基本情報入力シート!X90="","",基本情報入力シート!X90)</f>
        <v/>
      </c>
      <c r="N51" s="425" t="str">
        <f>IF(基本情報入力シート!Y90="","",基本情報入力シート!Y90)</f>
        <v/>
      </c>
      <c r="O51" s="99"/>
      <c r="P51" s="1031"/>
      <c r="Q51" s="1032"/>
      <c r="R51" s="462" t="str">
        <f>IFERROR(IF(OR('別紙様式3-2（４・５月）'!R53="",'別紙様式3-2（４・５月）'!Z53="ベア加算"),"",P51*VLOOKUP(N51,【参考】数式用!$AD$2:$AH$27,MATCH(O51,【参考】数式用!$K$4:$N$4,0)+1,0)),"")</f>
        <v/>
      </c>
      <c r="S51" s="121"/>
      <c r="T51" s="1033"/>
      <c r="U51" s="1034"/>
      <c r="V51" s="465" t="str">
        <f>IFERROR(IF(AND('別紙様式3-2（４・５月）'!O53="", O51&lt;&gt;""),P51, P51*VLOOKUP(AF51,【参考】数式用4!$DC$3:$DZ$106,MATCH(N51,【参考】数式用4!$DC$2:$DZ$2,0))),"")</f>
        <v/>
      </c>
      <c r="W51" s="100"/>
      <c r="X51" s="463"/>
      <c r="Y51" s="1000" t="str">
        <f>IFERROR(
     IF(OR('別紙様式3-2（４・５月）'!R53="",'別紙様式3-2（４・５月）'!Z53="ベア加算"),"",
                                            X51*VLOOKUP(N51,【参考】数式用!$AD$2:$AH$27,MATCH(W51,【参考】数式用!$K$4:$N$4,0)+1,0)
      ),"")</f>
        <v/>
      </c>
      <c r="Z51" s="1000"/>
      <c r="AA51" s="121"/>
      <c r="AB51" s="464"/>
      <c r="AC51" s="447" t="str">
        <f>IFERROR(IF(AND('別紙様式3-2（４・５月）'!O53="", W51&lt;&gt;"", W51&lt;&gt;"―"),X51, X51*VLOOKUP(AG51,【参考】数式用4!$DC$3:$DZ$106,MATCH(N51,【参考】数式用4!$DC$2:$DZ$2,0))),"")</f>
        <v/>
      </c>
      <c r="AD51" s="471" t="str">
        <f t="shared" si="2"/>
        <v/>
      </c>
      <c r="AE51" s="419" t="str">
        <f t="shared" si="3"/>
        <v/>
      </c>
      <c r="AF51" s="436" t="str">
        <f>IF(O51="","",'別紙様式3-2（４・５月）'!O53&amp;'別紙様式3-2（４・５月）'!P53&amp;'別紙様式3-2（４・５月）'!Q53&amp;"から"&amp;O51)</f>
        <v/>
      </c>
      <c r="AG51" s="436"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c r="A52" s="437">
        <v>39</v>
      </c>
      <c r="B52" s="912" t="str">
        <f>IF(基本情報入力シート!C91="","",基本情報入力シート!C91)</f>
        <v/>
      </c>
      <c r="C52" s="913"/>
      <c r="D52" s="913"/>
      <c r="E52" s="913"/>
      <c r="F52" s="913"/>
      <c r="G52" s="913"/>
      <c r="H52" s="913"/>
      <c r="I52" s="914"/>
      <c r="J52" s="422" t="str">
        <f>IF(基本情報入力シート!M91="","",基本情報入力シート!M91)</f>
        <v/>
      </c>
      <c r="K52" s="423" t="str">
        <f>IF(基本情報入力シート!R91="","",基本情報入力シート!R91)</f>
        <v/>
      </c>
      <c r="L52" s="423" t="str">
        <f>IF(基本情報入力シート!W91="","",基本情報入力シート!W91)</f>
        <v/>
      </c>
      <c r="M52" s="424" t="str">
        <f>IF(基本情報入力シート!X91="","",基本情報入力シート!X91)</f>
        <v/>
      </c>
      <c r="N52" s="425" t="str">
        <f>IF(基本情報入力シート!Y91="","",基本情報入力シート!Y91)</f>
        <v/>
      </c>
      <c r="O52" s="99"/>
      <c r="P52" s="1031"/>
      <c r="Q52" s="1032"/>
      <c r="R52" s="462" t="str">
        <f>IFERROR(IF(OR('別紙様式3-2（４・５月）'!R54="",'別紙様式3-2（４・５月）'!Z54="ベア加算"),"",P52*VLOOKUP(N52,【参考】数式用!$AD$2:$AH$27,MATCH(O52,【参考】数式用!$K$4:$N$4,0)+1,0)),"")</f>
        <v/>
      </c>
      <c r="S52" s="121"/>
      <c r="T52" s="1033"/>
      <c r="U52" s="1034"/>
      <c r="V52" s="465" t="str">
        <f>IFERROR(IF(AND('別紙様式3-2（４・５月）'!O54="", O52&lt;&gt;""),P52, P52*VLOOKUP(AF52,【参考】数式用4!$DC$3:$DZ$106,MATCH(N52,【参考】数式用4!$DC$2:$DZ$2,0))),"")</f>
        <v/>
      </c>
      <c r="W52" s="100"/>
      <c r="X52" s="463"/>
      <c r="Y52" s="1000" t="str">
        <f>IFERROR(
     IF(OR('別紙様式3-2（４・５月）'!R54="",'別紙様式3-2（４・５月）'!Z54="ベア加算"),"",
                                            X52*VLOOKUP(N52,【参考】数式用!$AD$2:$AH$27,MATCH(W52,【参考】数式用!$K$4:$N$4,0)+1,0)
      ),"")</f>
        <v/>
      </c>
      <c r="Z52" s="1000"/>
      <c r="AA52" s="121"/>
      <c r="AB52" s="464"/>
      <c r="AC52" s="447" t="str">
        <f>IFERROR(IF(AND('別紙様式3-2（４・５月）'!O54="", W52&lt;&gt;"", W52&lt;&gt;"―"),X52, X52*VLOOKUP(AG52,【参考】数式用4!$DC$3:$DZ$106,MATCH(N52,【参考】数式用4!$DC$2:$DZ$2,0))),"")</f>
        <v/>
      </c>
      <c r="AD52" s="471" t="str">
        <f t="shared" si="2"/>
        <v/>
      </c>
      <c r="AE52" s="419" t="str">
        <f t="shared" si="3"/>
        <v/>
      </c>
      <c r="AF52" s="436" t="str">
        <f>IF(O52="","",'別紙様式3-2（４・５月）'!O54&amp;'別紙様式3-2（４・５月）'!P54&amp;'別紙様式3-2（４・５月）'!Q54&amp;"から"&amp;O52)</f>
        <v/>
      </c>
      <c r="AG52" s="436"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c r="A53" s="437">
        <v>40</v>
      </c>
      <c r="B53" s="912" t="str">
        <f>IF(基本情報入力シート!C92="","",基本情報入力シート!C92)</f>
        <v/>
      </c>
      <c r="C53" s="913"/>
      <c r="D53" s="913"/>
      <c r="E53" s="913"/>
      <c r="F53" s="913"/>
      <c r="G53" s="913"/>
      <c r="H53" s="913"/>
      <c r="I53" s="914"/>
      <c r="J53" s="422" t="str">
        <f>IF(基本情報入力シート!M92="","",基本情報入力シート!M92)</f>
        <v/>
      </c>
      <c r="K53" s="423" t="str">
        <f>IF(基本情報入力シート!R92="","",基本情報入力シート!R92)</f>
        <v/>
      </c>
      <c r="L53" s="423" t="str">
        <f>IF(基本情報入力シート!W92="","",基本情報入力シート!W92)</f>
        <v/>
      </c>
      <c r="M53" s="424" t="str">
        <f>IF(基本情報入力シート!X92="","",基本情報入力シート!X92)</f>
        <v/>
      </c>
      <c r="N53" s="425" t="str">
        <f>IF(基本情報入力シート!Y92="","",基本情報入力シート!Y92)</f>
        <v/>
      </c>
      <c r="O53" s="99"/>
      <c r="P53" s="1031"/>
      <c r="Q53" s="1032"/>
      <c r="R53" s="462" t="str">
        <f>IFERROR(IF(OR('別紙様式3-2（４・５月）'!R55="",'別紙様式3-2（４・５月）'!Z55="ベア加算"),"",P53*VLOOKUP(N53,【参考】数式用!$AD$2:$AH$27,MATCH(O53,【参考】数式用!$K$4:$N$4,0)+1,0)),"")</f>
        <v/>
      </c>
      <c r="S53" s="121"/>
      <c r="T53" s="1033"/>
      <c r="U53" s="1034"/>
      <c r="V53" s="465" t="str">
        <f>IFERROR(IF(AND('別紙様式3-2（４・５月）'!O55="", O53&lt;&gt;""),P53, P53*VLOOKUP(AF53,【参考】数式用4!$DC$3:$DZ$106,MATCH(N53,【参考】数式用4!$DC$2:$DZ$2,0))),"")</f>
        <v/>
      </c>
      <c r="W53" s="100"/>
      <c r="X53" s="463"/>
      <c r="Y53" s="1000" t="str">
        <f>IFERROR(
     IF(OR('別紙様式3-2（４・５月）'!R55="",'別紙様式3-2（４・５月）'!Z55="ベア加算"),"",
                                            X53*VLOOKUP(N53,【参考】数式用!$AD$2:$AH$27,MATCH(W53,【参考】数式用!$K$4:$N$4,0)+1,0)
      ),"")</f>
        <v/>
      </c>
      <c r="Z53" s="1000"/>
      <c r="AA53" s="121"/>
      <c r="AB53" s="464"/>
      <c r="AC53" s="447" t="str">
        <f>IFERROR(IF(AND('別紙様式3-2（４・５月）'!O55="", W53&lt;&gt;"", W53&lt;&gt;"―"),X53, X53*VLOOKUP(AG53,【参考】数式用4!$DC$3:$DZ$106,MATCH(N53,【参考】数式用4!$DC$2:$DZ$2,0))),"")</f>
        <v/>
      </c>
      <c r="AD53" s="471" t="str">
        <f t="shared" si="2"/>
        <v/>
      </c>
      <c r="AE53" s="419" t="str">
        <f t="shared" si="3"/>
        <v/>
      </c>
      <c r="AF53" s="436" t="str">
        <f>IF(O53="","",'別紙様式3-2（４・５月）'!O55&amp;'別紙様式3-2（４・５月）'!P55&amp;'別紙様式3-2（４・５月）'!Q55&amp;"から"&amp;O53)</f>
        <v/>
      </c>
      <c r="AG53" s="436"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c r="A54" s="437">
        <v>41</v>
      </c>
      <c r="B54" s="912" t="str">
        <f>IF(基本情報入力シート!C93="","",基本情報入力シート!C93)</f>
        <v/>
      </c>
      <c r="C54" s="913"/>
      <c r="D54" s="913"/>
      <c r="E54" s="913"/>
      <c r="F54" s="913"/>
      <c r="G54" s="913"/>
      <c r="H54" s="913"/>
      <c r="I54" s="914"/>
      <c r="J54" s="422" t="str">
        <f>IF(基本情報入力シート!M93="","",基本情報入力シート!M93)</f>
        <v/>
      </c>
      <c r="K54" s="423" t="str">
        <f>IF(基本情報入力シート!R93="","",基本情報入力シート!R93)</f>
        <v/>
      </c>
      <c r="L54" s="423" t="str">
        <f>IF(基本情報入力シート!W93="","",基本情報入力シート!W93)</f>
        <v/>
      </c>
      <c r="M54" s="424" t="str">
        <f>IF(基本情報入力シート!X93="","",基本情報入力シート!X93)</f>
        <v/>
      </c>
      <c r="N54" s="425" t="str">
        <f>IF(基本情報入力シート!Y93="","",基本情報入力シート!Y93)</f>
        <v/>
      </c>
      <c r="O54" s="99"/>
      <c r="P54" s="1031"/>
      <c r="Q54" s="1032"/>
      <c r="R54" s="462" t="str">
        <f>IFERROR(IF(OR('別紙様式3-2（４・５月）'!R56="",'別紙様式3-2（４・５月）'!Z56="ベア加算"),"",P54*VLOOKUP(N54,【参考】数式用!$AD$2:$AH$27,MATCH(O54,【参考】数式用!$K$4:$N$4,0)+1,0)),"")</f>
        <v/>
      </c>
      <c r="S54" s="121"/>
      <c r="T54" s="1033"/>
      <c r="U54" s="1034"/>
      <c r="V54" s="465" t="str">
        <f>IFERROR(IF(AND('別紙様式3-2（４・５月）'!O56="", O54&lt;&gt;""),P54, P54*VLOOKUP(AF54,【参考】数式用4!$DC$3:$DZ$106,MATCH(N54,【参考】数式用4!$DC$2:$DZ$2,0))),"")</f>
        <v/>
      </c>
      <c r="W54" s="100"/>
      <c r="X54" s="463"/>
      <c r="Y54" s="1000" t="str">
        <f>IFERROR(
     IF(OR('別紙様式3-2（４・５月）'!R56="",'別紙様式3-2（４・５月）'!Z56="ベア加算"),"",
                                            X54*VLOOKUP(N54,【参考】数式用!$AD$2:$AH$27,MATCH(W54,【参考】数式用!$K$4:$N$4,0)+1,0)
      ),"")</f>
        <v/>
      </c>
      <c r="Z54" s="1000"/>
      <c r="AA54" s="121"/>
      <c r="AB54" s="464"/>
      <c r="AC54" s="447" t="str">
        <f>IFERROR(IF(AND('別紙様式3-2（４・５月）'!O56="", W54&lt;&gt;"", W54&lt;&gt;"―"),X54, X54*VLOOKUP(AG54,【参考】数式用4!$DC$3:$DZ$106,MATCH(N54,【参考】数式用4!$DC$2:$DZ$2,0))),"")</f>
        <v/>
      </c>
      <c r="AD54" s="471" t="str">
        <f t="shared" si="2"/>
        <v/>
      </c>
      <c r="AE54" s="419" t="str">
        <f t="shared" si="3"/>
        <v/>
      </c>
      <c r="AF54" s="436" t="str">
        <f>IF(O54="","",'別紙様式3-2（４・５月）'!O56&amp;'別紙様式3-2（４・５月）'!P56&amp;'別紙様式3-2（４・５月）'!Q56&amp;"から"&amp;O54)</f>
        <v/>
      </c>
      <c r="AG54" s="436"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c r="A55" s="437">
        <v>42</v>
      </c>
      <c r="B55" s="912" t="str">
        <f>IF(基本情報入力シート!C94="","",基本情報入力シート!C94)</f>
        <v/>
      </c>
      <c r="C55" s="913"/>
      <c r="D55" s="913"/>
      <c r="E55" s="913"/>
      <c r="F55" s="913"/>
      <c r="G55" s="913"/>
      <c r="H55" s="913"/>
      <c r="I55" s="914"/>
      <c r="J55" s="422" t="str">
        <f>IF(基本情報入力シート!M94="","",基本情報入力シート!M94)</f>
        <v/>
      </c>
      <c r="K55" s="423" t="str">
        <f>IF(基本情報入力シート!R94="","",基本情報入力シート!R94)</f>
        <v/>
      </c>
      <c r="L55" s="423" t="str">
        <f>IF(基本情報入力シート!W94="","",基本情報入力シート!W94)</f>
        <v/>
      </c>
      <c r="M55" s="424" t="str">
        <f>IF(基本情報入力シート!X94="","",基本情報入力シート!X94)</f>
        <v/>
      </c>
      <c r="N55" s="425" t="str">
        <f>IF(基本情報入力シート!Y94="","",基本情報入力シート!Y94)</f>
        <v/>
      </c>
      <c r="O55" s="99"/>
      <c r="P55" s="1031"/>
      <c r="Q55" s="1032"/>
      <c r="R55" s="462" t="str">
        <f>IFERROR(IF(OR('別紙様式3-2（４・５月）'!R57="",'別紙様式3-2（４・５月）'!Z57="ベア加算"),"",P55*VLOOKUP(N55,【参考】数式用!$AD$2:$AH$27,MATCH(O55,【参考】数式用!$K$4:$N$4,0)+1,0)),"")</f>
        <v/>
      </c>
      <c r="S55" s="121"/>
      <c r="T55" s="1033"/>
      <c r="U55" s="1034"/>
      <c r="V55" s="465" t="str">
        <f>IFERROR(IF(AND('別紙様式3-2（４・５月）'!O57="", O55&lt;&gt;""),P55, P55*VLOOKUP(AF55,【参考】数式用4!$DC$3:$DZ$106,MATCH(N55,【参考】数式用4!$DC$2:$DZ$2,0))),"")</f>
        <v/>
      </c>
      <c r="W55" s="100"/>
      <c r="X55" s="463"/>
      <c r="Y55" s="1000" t="str">
        <f>IFERROR(
     IF(OR('別紙様式3-2（４・５月）'!R57="",'別紙様式3-2（４・５月）'!Z57="ベア加算"),"",
                                            X55*VLOOKUP(N55,【参考】数式用!$AD$2:$AH$27,MATCH(W55,【参考】数式用!$K$4:$N$4,0)+1,0)
      ),"")</f>
        <v/>
      </c>
      <c r="Z55" s="1000"/>
      <c r="AA55" s="121"/>
      <c r="AB55" s="464"/>
      <c r="AC55" s="447" t="str">
        <f>IFERROR(IF(AND('別紙様式3-2（４・５月）'!O57="", W55&lt;&gt;"", W55&lt;&gt;"―"),X55, X55*VLOOKUP(AG55,【参考】数式用4!$DC$3:$DZ$106,MATCH(N55,【参考】数式用4!$DC$2:$DZ$2,0))),"")</f>
        <v/>
      </c>
      <c r="AD55" s="471" t="str">
        <f t="shared" si="2"/>
        <v/>
      </c>
      <c r="AE55" s="419" t="str">
        <f t="shared" si="3"/>
        <v/>
      </c>
      <c r="AF55" s="436" t="str">
        <f>IF(O55="","",'別紙様式3-2（４・５月）'!O57&amp;'別紙様式3-2（４・５月）'!P57&amp;'別紙様式3-2（４・５月）'!Q57&amp;"から"&amp;O55)</f>
        <v/>
      </c>
      <c r="AG55" s="436"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c r="A56" s="437">
        <v>43</v>
      </c>
      <c r="B56" s="912" t="str">
        <f>IF(基本情報入力シート!C95="","",基本情報入力シート!C95)</f>
        <v/>
      </c>
      <c r="C56" s="913"/>
      <c r="D56" s="913"/>
      <c r="E56" s="913"/>
      <c r="F56" s="913"/>
      <c r="G56" s="913"/>
      <c r="H56" s="913"/>
      <c r="I56" s="914"/>
      <c r="J56" s="422" t="str">
        <f>IF(基本情報入力シート!M95="","",基本情報入力シート!M95)</f>
        <v/>
      </c>
      <c r="K56" s="423" t="str">
        <f>IF(基本情報入力シート!R95="","",基本情報入力シート!R95)</f>
        <v/>
      </c>
      <c r="L56" s="423" t="str">
        <f>IF(基本情報入力シート!W95="","",基本情報入力シート!W95)</f>
        <v/>
      </c>
      <c r="M56" s="424" t="str">
        <f>IF(基本情報入力シート!X95="","",基本情報入力シート!X95)</f>
        <v/>
      </c>
      <c r="N56" s="425" t="str">
        <f>IF(基本情報入力シート!Y95="","",基本情報入力シート!Y95)</f>
        <v/>
      </c>
      <c r="O56" s="99"/>
      <c r="P56" s="1031"/>
      <c r="Q56" s="1032"/>
      <c r="R56" s="462" t="str">
        <f>IFERROR(IF(OR('別紙様式3-2（４・５月）'!R58="",'別紙様式3-2（４・５月）'!Z58="ベア加算"),"",P56*VLOOKUP(N56,【参考】数式用!$AD$2:$AH$27,MATCH(O56,【参考】数式用!$K$4:$N$4,0)+1,0)),"")</f>
        <v/>
      </c>
      <c r="S56" s="121"/>
      <c r="T56" s="1033"/>
      <c r="U56" s="1034"/>
      <c r="V56" s="465" t="str">
        <f>IFERROR(IF(AND('別紙様式3-2（４・５月）'!O58="", O56&lt;&gt;""),P56, P56*VLOOKUP(AF56,【参考】数式用4!$DC$3:$DZ$106,MATCH(N56,【参考】数式用4!$DC$2:$DZ$2,0))),"")</f>
        <v/>
      </c>
      <c r="W56" s="100"/>
      <c r="X56" s="463"/>
      <c r="Y56" s="1000" t="str">
        <f>IFERROR(
     IF(OR('別紙様式3-2（４・５月）'!R58="",'別紙様式3-2（４・５月）'!Z58="ベア加算"),"",
                                            X56*VLOOKUP(N56,【参考】数式用!$AD$2:$AH$27,MATCH(W56,【参考】数式用!$K$4:$N$4,0)+1,0)
      ),"")</f>
        <v/>
      </c>
      <c r="Z56" s="1000"/>
      <c r="AA56" s="121"/>
      <c r="AB56" s="464"/>
      <c r="AC56" s="447" t="str">
        <f>IFERROR(IF(AND('別紙様式3-2（４・５月）'!O58="", W56&lt;&gt;"", W56&lt;&gt;"―"),X56, X56*VLOOKUP(AG56,【参考】数式用4!$DC$3:$DZ$106,MATCH(N56,【参考】数式用4!$DC$2:$DZ$2,0))),"")</f>
        <v/>
      </c>
      <c r="AD56" s="471" t="str">
        <f t="shared" si="2"/>
        <v/>
      </c>
      <c r="AE56" s="419" t="str">
        <f t="shared" si="3"/>
        <v/>
      </c>
      <c r="AF56" s="436" t="str">
        <f>IF(O56="","",'別紙様式3-2（４・５月）'!O58&amp;'別紙様式3-2（４・５月）'!P58&amp;'別紙様式3-2（４・５月）'!Q58&amp;"から"&amp;O56)</f>
        <v/>
      </c>
      <c r="AG56" s="436"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c r="A57" s="437">
        <v>44</v>
      </c>
      <c r="B57" s="912" t="str">
        <f>IF(基本情報入力シート!C96="","",基本情報入力シート!C96)</f>
        <v/>
      </c>
      <c r="C57" s="913"/>
      <c r="D57" s="913"/>
      <c r="E57" s="913"/>
      <c r="F57" s="913"/>
      <c r="G57" s="913"/>
      <c r="H57" s="913"/>
      <c r="I57" s="914"/>
      <c r="J57" s="422" t="str">
        <f>IF(基本情報入力シート!M96="","",基本情報入力シート!M96)</f>
        <v/>
      </c>
      <c r="K57" s="423" t="str">
        <f>IF(基本情報入力シート!R96="","",基本情報入力シート!R96)</f>
        <v/>
      </c>
      <c r="L57" s="423" t="str">
        <f>IF(基本情報入力シート!W96="","",基本情報入力シート!W96)</f>
        <v/>
      </c>
      <c r="M57" s="424" t="str">
        <f>IF(基本情報入力シート!X96="","",基本情報入力シート!X96)</f>
        <v/>
      </c>
      <c r="N57" s="425" t="str">
        <f>IF(基本情報入力シート!Y96="","",基本情報入力シート!Y96)</f>
        <v/>
      </c>
      <c r="O57" s="99"/>
      <c r="P57" s="1031"/>
      <c r="Q57" s="1032"/>
      <c r="R57" s="462" t="str">
        <f>IFERROR(IF(OR('別紙様式3-2（４・５月）'!R59="",'別紙様式3-2（４・５月）'!Z59="ベア加算"),"",P57*VLOOKUP(N57,【参考】数式用!$AD$2:$AH$27,MATCH(O57,【参考】数式用!$K$4:$N$4,0)+1,0)),"")</f>
        <v/>
      </c>
      <c r="S57" s="121"/>
      <c r="T57" s="1033"/>
      <c r="U57" s="1034"/>
      <c r="V57" s="465" t="str">
        <f>IFERROR(IF(AND('別紙様式3-2（４・５月）'!O59="", O57&lt;&gt;""),P57, P57*VLOOKUP(AF57,【参考】数式用4!$DC$3:$DZ$106,MATCH(N57,【参考】数式用4!$DC$2:$DZ$2,0))),"")</f>
        <v/>
      </c>
      <c r="W57" s="100"/>
      <c r="X57" s="463"/>
      <c r="Y57" s="1000" t="str">
        <f>IFERROR(
     IF(OR('別紙様式3-2（４・５月）'!R59="",'別紙様式3-2（４・５月）'!Z59="ベア加算"),"",
                                            X57*VLOOKUP(N57,【参考】数式用!$AD$2:$AH$27,MATCH(W57,【参考】数式用!$K$4:$N$4,0)+1,0)
      ),"")</f>
        <v/>
      </c>
      <c r="Z57" s="1000"/>
      <c r="AA57" s="121"/>
      <c r="AB57" s="464"/>
      <c r="AC57" s="447" t="str">
        <f>IFERROR(IF(AND('別紙様式3-2（４・５月）'!O59="", W57&lt;&gt;"", W57&lt;&gt;"―"),X57, X57*VLOOKUP(AG57,【参考】数式用4!$DC$3:$DZ$106,MATCH(N57,【参考】数式用4!$DC$2:$DZ$2,0))),"")</f>
        <v/>
      </c>
      <c r="AD57" s="471" t="str">
        <f t="shared" si="2"/>
        <v/>
      </c>
      <c r="AE57" s="419" t="str">
        <f t="shared" si="3"/>
        <v/>
      </c>
      <c r="AF57" s="436" t="str">
        <f>IF(O57="","",'別紙様式3-2（４・５月）'!O59&amp;'別紙様式3-2（４・５月）'!P59&amp;'別紙様式3-2（４・５月）'!Q59&amp;"から"&amp;O57)</f>
        <v/>
      </c>
      <c r="AG57" s="436"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c r="A58" s="437">
        <v>45</v>
      </c>
      <c r="B58" s="912" t="str">
        <f>IF(基本情報入力シート!C97="","",基本情報入力シート!C97)</f>
        <v/>
      </c>
      <c r="C58" s="913"/>
      <c r="D58" s="913"/>
      <c r="E58" s="913"/>
      <c r="F58" s="913"/>
      <c r="G58" s="913"/>
      <c r="H58" s="913"/>
      <c r="I58" s="914"/>
      <c r="J58" s="422" t="str">
        <f>IF(基本情報入力シート!M97="","",基本情報入力シート!M97)</f>
        <v/>
      </c>
      <c r="K58" s="423" t="str">
        <f>IF(基本情報入力シート!R97="","",基本情報入力シート!R97)</f>
        <v/>
      </c>
      <c r="L58" s="423" t="str">
        <f>IF(基本情報入力シート!W97="","",基本情報入力シート!W97)</f>
        <v/>
      </c>
      <c r="M58" s="424" t="str">
        <f>IF(基本情報入力シート!X97="","",基本情報入力シート!X97)</f>
        <v/>
      </c>
      <c r="N58" s="425" t="str">
        <f>IF(基本情報入力シート!Y97="","",基本情報入力シート!Y97)</f>
        <v/>
      </c>
      <c r="O58" s="99"/>
      <c r="P58" s="1031"/>
      <c r="Q58" s="1032"/>
      <c r="R58" s="462" t="str">
        <f>IFERROR(IF(OR('別紙様式3-2（４・５月）'!R60="",'別紙様式3-2（４・５月）'!Z60="ベア加算"),"",P58*VLOOKUP(N58,【参考】数式用!$AD$2:$AH$27,MATCH(O58,【参考】数式用!$K$4:$N$4,0)+1,0)),"")</f>
        <v/>
      </c>
      <c r="S58" s="121"/>
      <c r="T58" s="1033"/>
      <c r="U58" s="1034"/>
      <c r="V58" s="465" t="str">
        <f>IFERROR(IF(AND('別紙様式3-2（４・５月）'!O60="", O58&lt;&gt;""),P58, P58*VLOOKUP(AF58,【参考】数式用4!$DC$3:$DZ$106,MATCH(N58,【参考】数式用4!$DC$2:$DZ$2,0))),"")</f>
        <v/>
      </c>
      <c r="W58" s="100"/>
      <c r="X58" s="463"/>
      <c r="Y58" s="1000" t="str">
        <f>IFERROR(
     IF(OR('別紙様式3-2（４・５月）'!R60="",'別紙様式3-2（４・５月）'!Z60="ベア加算"),"",
                                            X58*VLOOKUP(N58,【参考】数式用!$AD$2:$AH$27,MATCH(W58,【参考】数式用!$K$4:$N$4,0)+1,0)
      ),"")</f>
        <v/>
      </c>
      <c r="Z58" s="1000"/>
      <c r="AA58" s="121"/>
      <c r="AB58" s="464"/>
      <c r="AC58" s="447" t="str">
        <f>IFERROR(IF(AND('別紙様式3-2（４・５月）'!O60="", W58&lt;&gt;"", W58&lt;&gt;"―"),X58, X58*VLOOKUP(AG58,【参考】数式用4!$DC$3:$DZ$106,MATCH(N58,【参考】数式用4!$DC$2:$DZ$2,0))),"")</f>
        <v/>
      </c>
      <c r="AD58" s="471" t="str">
        <f t="shared" si="2"/>
        <v/>
      </c>
      <c r="AE58" s="419" t="str">
        <f t="shared" si="3"/>
        <v/>
      </c>
      <c r="AF58" s="436" t="str">
        <f>IF(O58="","",'別紙様式3-2（４・５月）'!O60&amp;'別紙様式3-2（４・５月）'!P60&amp;'別紙様式3-2（４・５月）'!Q60&amp;"から"&amp;O58)</f>
        <v/>
      </c>
      <c r="AG58" s="436"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c r="A59" s="437">
        <v>46</v>
      </c>
      <c r="B59" s="912" t="str">
        <f>IF(基本情報入力シート!C98="","",基本情報入力シート!C98)</f>
        <v/>
      </c>
      <c r="C59" s="913"/>
      <c r="D59" s="913"/>
      <c r="E59" s="913"/>
      <c r="F59" s="913"/>
      <c r="G59" s="913"/>
      <c r="H59" s="913"/>
      <c r="I59" s="914"/>
      <c r="J59" s="422" t="str">
        <f>IF(基本情報入力シート!M98="","",基本情報入力シート!M98)</f>
        <v/>
      </c>
      <c r="K59" s="423" t="str">
        <f>IF(基本情報入力シート!R98="","",基本情報入力シート!R98)</f>
        <v/>
      </c>
      <c r="L59" s="423" t="str">
        <f>IF(基本情報入力シート!W98="","",基本情報入力シート!W98)</f>
        <v/>
      </c>
      <c r="M59" s="424" t="str">
        <f>IF(基本情報入力シート!X98="","",基本情報入力シート!X98)</f>
        <v/>
      </c>
      <c r="N59" s="425" t="str">
        <f>IF(基本情報入力シート!Y98="","",基本情報入力シート!Y98)</f>
        <v/>
      </c>
      <c r="O59" s="99"/>
      <c r="P59" s="1031"/>
      <c r="Q59" s="1032"/>
      <c r="R59" s="462" t="str">
        <f>IFERROR(IF(OR('別紙様式3-2（４・５月）'!R61="",'別紙様式3-2（４・５月）'!Z61="ベア加算"),"",P59*VLOOKUP(N59,【参考】数式用!$AD$2:$AH$27,MATCH(O59,【参考】数式用!$K$4:$N$4,0)+1,0)),"")</f>
        <v/>
      </c>
      <c r="S59" s="121"/>
      <c r="T59" s="1033"/>
      <c r="U59" s="1034"/>
      <c r="V59" s="465" t="str">
        <f>IFERROR(IF(AND('別紙様式3-2（４・５月）'!O61="", O59&lt;&gt;""),P59, P59*VLOOKUP(AF59,【参考】数式用4!$DC$3:$DZ$106,MATCH(N59,【参考】数式用4!$DC$2:$DZ$2,0))),"")</f>
        <v/>
      </c>
      <c r="W59" s="100"/>
      <c r="X59" s="463"/>
      <c r="Y59" s="1000" t="str">
        <f>IFERROR(
     IF(OR('別紙様式3-2（４・５月）'!R61="",'別紙様式3-2（４・５月）'!Z61="ベア加算"),"",
                                            X59*VLOOKUP(N59,【参考】数式用!$AD$2:$AH$27,MATCH(W59,【参考】数式用!$K$4:$N$4,0)+1,0)
      ),"")</f>
        <v/>
      </c>
      <c r="Z59" s="1000"/>
      <c r="AA59" s="121"/>
      <c r="AB59" s="464"/>
      <c r="AC59" s="447" t="str">
        <f>IFERROR(IF(AND('別紙様式3-2（４・５月）'!O61="", W59&lt;&gt;"", W59&lt;&gt;"―"),X59, X59*VLOOKUP(AG59,【参考】数式用4!$DC$3:$DZ$106,MATCH(N59,【参考】数式用4!$DC$2:$DZ$2,0))),"")</f>
        <v/>
      </c>
      <c r="AD59" s="471" t="str">
        <f t="shared" si="2"/>
        <v/>
      </c>
      <c r="AE59" s="419" t="str">
        <f t="shared" si="3"/>
        <v/>
      </c>
      <c r="AF59" s="436" t="str">
        <f>IF(O59="","",'別紙様式3-2（４・５月）'!O61&amp;'別紙様式3-2（４・５月）'!P61&amp;'別紙様式3-2（４・５月）'!Q61&amp;"から"&amp;O59)</f>
        <v/>
      </c>
      <c r="AG59" s="436"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c r="A60" s="437">
        <v>47</v>
      </c>
      <c r="B60" s="912" t="str">
        <f>IF(基本情報入力シート!C99="","",基本情報入力シート!C99)</f>
        <v/>
      </c>
      <c r="C60" s="913"/>
      <c r="D60" s="913"/>
      <c r="E60" s="913"/>
      <c r="F60" s="913"/>
      <c r="G60" s="913"/>
      <c r="H60" s="913"/>
      <c r="I60" s="914"/>
      <c r="J60" s="422" t="str">
        <f>IF(基本情報入力シート!M99="","",基本情報入力シート!M99)</f>
        <v/>
      </c>
      <c r="K60" s="423" t="str">
        <f>IF(基本情報入力シート!R99="","",基本情報入力シート!R99)</f>
        <v/>
      </c>
      <c r="L60" s="423" t="str">
        <f>IF(基本情報入力シート!W99="","",基本情報入力シート!W99)</f>
        <v/>
      </c>
      <c r="M60" s="424" t="str">
        <f>IF(基本情報入力シート!X99="","",基本情報入力シート!X99)</f>
        <v/>
      </c>
      <c r="N60" s="425" t="str">
        <f>IF(基本情報入力シート!Y99="","",基本情報入力シート!Y99)</f>
        <v/>
      </c>
      <c r="O60" s="99"/>
      <c r="P60" s="1031"/>
      <c r="Q60" s="1032"/>
      <c r="R60" s="462" t="str">
        <f>IFERROR(IF(OR('別紙様式3-2（４・５月）'!R62="",'別紙様式3-2（４・５月）'!Z62="ベア加算"),"",P60*VLOOKUP(N60,【参考】数式用!$AD$2:$AH$27,MATCH(O60,【参考】数式用!$K$4:$N$4,0)+1,0)),"")</f>
        <v/>
      </c>
      <c r="S60" s="121"/>
      <c r="T60" s="1033"/>
      <c r="U60" s="1034"/>
      <c r="V60" s="465" t="str">
        <f>IFERROR(IF(AND('別紙様式3-2（４・５月）'!O62="", O60&lt;&gt;""),P60, P60*VLOOKUP(AF60,【参考】数式用4!$DC$3:$DZ$106,MATCH(N60,【参考】数式用4!$DC$2:$DZ$2,0))),"")</f>
        <v/>
      </c>
      <c r="W60" s="100"/>
      <c r="X60" s="463"/>
      <c r="Y60" s="1000" t="str">
        <f>IFERROR(
     IF(OR('別紙様式3-2（４・５月）'!R62="",'別紙様式3-2（４・５月）'!Z62="ベア加算"),"",
                                            X60*VLOOKUP(N60,【参考】数式用!$AD$2:$AH$27,MATCH(W60,【参考】数式用!$K$4:$N$4,0)+1,0)
      ),"")</f>
        <v/>
      </c>
      <c r="Z60" s="1000"/>
      <c r="AA60" s="121"/>
      <c r="AB60" s="464"/>
      <c r="AC60" s="447" t="str">
        <f>IFERROR(IF(AND('別紙様式3-2（４・５月）'!O62="", W60&lt;&gt;"", W60&lt;&gt;"―"),X60, X60*VLOOKUP(AG60,【参考】数式用4!$DC$3:$DZ$106,MATCH(N60,【参考】数式用4!$DC$2:$DZ$2,0))),"")</f>
        <v/>
      </c>
      <c r="AD60" s="471" t="str">
        <f t="shared" si="2"/>
        <v/>
      </c>
      <c r="AE60" s="419" t="str">
        <f t="shared" si="3"/>
        <v/>
      </c>
      <c r="AF60" s="436" t="str">
        <f>IF(O60="","",'別紙様式3-2（４・５月）'!O62&amp;'別紙様式3-2（４・５月）'!P62&amp;'別紙様式3-2（４・５月）'!Q62&amp;"から"&amp;O60)</f>
        <v/>
      </c>
      <c r="AG60" s="436"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c r="A61" s="437">
        <v>48</v>
      </c>
      <c r="B61" s="912" t="str">
        <f>IF(基本情報入力シート!C100="","",基本情報入力シート!C100)</f>
        <v/>
      </c>
      <c r="C61" s="913"/>
      <c r="D61" s="913"/>
      <c r="E61" s="913"/>
      <c r="F61" s="913"/>
      <c r="G61" s="913"/>
      <c r="H61" s="913"/>
      <c r="I61" s="914"/>
      <c r="J61" s="422" t="str">
        <f>IF(基本情報入力シート!M100="","",基本情報入力シート!M100)</f>
        <v/>
      </c>
      <c r="K61" s="423" t="str">
        <f>IF(基本情報入力シート!R100="","",基本情報入力シート!R100)</f>
        <v/>
      </c>
      <c r="L61" s="423" t="str">
        <f>IF(基本情報入力シート!W100="","",基本情報入力シート!W100)</f>
        <v/>
      </c>
      <c r="M61" s="424" t="str">
        <f>IF(基本情報入力シート!X100="","",基本情報入力シート!X100)</f>
        <v/>
      </c>
      <c r="N61" s="425" t="str">
        <f>IF(基本情報入力シート!Y100="","",基本情報入力シート!Y100)</f>
        <v/>
      </c>
      <c r="O61" s="99"/>
      <c r="P61" s="1031"/>
      <c r="Q61" s="1032"/>
      <c r="R61" s="462" t="str">
        <f>IFERROR(IF(OR('別紙様式3-2（４・５月）'!R63="",'別紙様式3-2（４・５月）'!Z63="ベア加算"),"",P61*VLOOKUP(N61,【参考】数式用!$AD$2:$AH$27,MATCH(O61,【参考】数式用!$K$4:$N$4,0)+1,0)),"")</f>
        <v/>
      </c>
      <c r="S61" s="121"/>
      <c r="T61" s="1033"/>
      <c r="U61" s="1034"/>
      <c r="V61" s="465" t="str">
        <f>IFERROR(IF(AND('別紙様式3-2（４・５月）'!O63="", O61&lt;&gt;""),P61, P61*VLOOKUP(AF61,【参考】数式用4!$DC$3:$DZ$106,MATCH(N61,【参考】数式用4!$DC$2:$DZ$2,0))),"")</f>
        <v/>
      </c>
      <c r="W61" s="100"/>
      <c r="X61" s="463"/>
      <c r="Y61" s="1000" t="str">
        <f>IFERROR(
     IF(OR('別紙様式3-2（４・５月）'!R63="",'別紙様式3-2（４・５月）'!Z63="ベア加算"),"",
                                            X61*VLOOKUP(N61,【参考】数式用!$AD$2:$AH$27,MATCH(W61,【参考】数式用!$K$4:$N$4,0)+1,0)
      ),"")</f>
        <v/>
      </c>
      <c r="Z61" s="1000"/>
      <c r="AA61" s="121"/>
      <c r="AB61" s="464"/>
      <c r="AC61" s="447" t="str">
        <f>IFERROR(IF(AND('別紙様式3-2（４・５月）'!O63="", W61&lt;&gt;"", W61&lt;&gt;"―"),X61, X61*VLOOKUP(AG61,【参考】数式用4!$DC$3:$DZ$106,MATCH(N61,【参考】数式用4!$DC$2:$DZ$2,0))),"")</f>
        <v/>
      </c>
      <c r="AD61" s="471" t="str">
        <f t="shared" si="2"/>
        <v/>
      </c>
      <c r="AE61" s="419" t="str">
        <f t="shared" si="3"/>
        <v/>
      </c>
      <c r="AF61" s="436" t="str">
        <f>IF(O61="","",'別紙様式3-2（４・５月）'!O63&amp;'別紙様式3-2（４・５月）'!P63&amp;'別紙様式3-2（４・５月）'!Q63&amp;"から"&amp;O61)</f>
        <v/>
      </c>
      <c r="AG61" s="436"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c r="A62" s="437">
        <v>49</v>
      </c>
      <c r="B62" s="912" t="str">
        <f>IF(基本情報入力シート!C101="","",基本情報入力シート!C101)</f>
        <v/>
      </c>
      <c r="C62" s="913"/>
      <c r="D62" s="913"/>
      <c r="E62" s="913"/>
      <c r="F62" s="913"/>
      <c r="G62" s="913"/>
      <c r="H62" s="913"/>
      <c r="I62" s="914"/>
      <c r="J62" s="422" t="str">
        <f>IF(基本情報入力シート!M101="","",基本情報入力シート!M101)</f>
        <v/>
      </c>
      <c r="K62" s="423" t="str">
        <f>IF(基本情報入力シート!R101="","",基本情報入力シート!R101)</f>
        <v/>
      </c>
      <c r="L62" s="423" t="str">
        <f>IF(基本情報入力シート!W101="","",基本情報入力シート!W101)</f>
        <v/>
      </c>
      <c r="M62" s="424" t="str">
        <f>IF(基本情報入力シート!X101="","",基本情報入力シート!X101)</f>
        <v/>
      </c>
      <c r="N62" s="425" t="str">
        <f>IF(基本情報入力シート!Y101="","",基本情報入力シート!Y101)</f>
        <v/>
      </c>
      <c r="O62" s="99"/>
      <c r="P62" s="1031"/>
      <c r="Q62" s="1032"/>
      <c r="R62" s="462" t="str">
        <f>IFERROR(IF(OR('別紙様式3-2（４・５月）'!R64="",'別紙様式3-2（４・５月）'!Z64="ベア加算"),"",P62*VLOOKUP(N62,【参考】数式用!$AD$2:$AH$27,MATCH(O62,【参考】数式用!$K$4:$N$4,0)+1,0)),"")</f>
        <v/>
      </c>
      <c r="S62" s="121"/>
      <c r="T62" s="1033"/>
      <c r="U62" s="1034"/>
      <c r="V62" s="465" t="str">
        <f>IFERROR(IF(AND('別紙様式3-2（４・５月）'!O64="", O62&lt;&gt;""),P62, P62*VLOOKUP(AF62,【参考】数式用4!$DC$3:$DZ$106,MATCH(N62,【参考】数式用4!$DC$2:$DZ$2,0))),"")</f>
        <v/>
      </c>
      <c r="W62" s="100"/>
      <c r="X62" s="463"/>
      <c r="Y62" s="1000" t="str">
        <f>IFERROR(
     IF(OR('別紙様式3-2（４・５月）'!R64="",'別紙様式3-2（４・５月）'!Z64="ベア加算"),"",
                                            X62*VLOOKUP(N62,【参考】数式用!$AD$2:$AH$27,MATCH(W62,【参考】数式用!$K$4:$N$4,0)+1,0)
      ),"")</f>
        <v/>
      </c>
      <c r="Z62" s="1000"/>
      <c r="AA62" s="121"/>
      <c r="AB62" s="464"/>
      <c r="AC62" s="447" t="str">
        <f>IFERROR(IF(AND('別紙様式3-2（４・５月）'!O64="", W62&lt;&gt;"", W62&lt;&gt;"―"),X62, X62*VLOOKUP(AG62,【参考】数式用4!$DC$3:$DZ$106,MATCH(N62,【参考】数式用4!$DC$2:$DZ$2,0))),"")</f>
        <v/>
      </c>
      <c r="AD62" s="471" t="str">
        <f t="shared" si="2"/>
        <v/>
      </c>
      <c r="AE62" s="419" t="str">
        <f t="shared" si="3"/>
        <v/>
      </c>
      <c r="AF62" s="436" t="str">
        <f>IF(O62="","",'別紙様式3-2（４・５月）'!O64&amp;'別紙様式3-2（４・５月）'!P64&amp;'別紙様式3-2（４・５月）'!Q64&amp;"から"&amp;O62)</f>
        <v/>
      </c>
      <c r="AG62" s="436"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c r="A63" s="437">
        <v>50</v>
      </c>
      <c r="B63" s="912" t="str">
        <f>IF(基本情報入力シート!C102="","",基本情報入力シート!C102)</f>
        <v/>
      </c>
      <c r="C63" s="913"/>
      <c r="D63" s="913"/>
      <c r="E63" s="913"/>
      <c r="F63" s="913"/>
      <c r="G63" s="913"/>
      <c r="H63" s="913"/>
      <c r="I63" s="914"/>
      <c r="J63" s="422" t="str">
        <f>IF(基本情報入力シート!M102="","",基本情報入力シート!M102)</f>
        <v/>
      </c>
      <c r="K63" s="423" t="str">
        <f>IF(基本情報入力シート!R102="","",基本情報入力シート!R102)</f>
        <v/>
      </c>
      <c r="L63" s="423" t="str">
        <f>IF(基本情報入力シート!W102="","",基本情報入力シート!W102)</f>
        <v/>
      </c>
      <c r="M63" s="424" t="str">
        <f>IF(基本情報入力シート!X102="","",基本情報入力シート!X102)</f>
        <v/>
      </c>
      <c r="N63" s="425" t="str">
        <f>IF(基本情報入力シート!Y102="","",基本情報入力シート!Y102)</f>
        <v/>
      </c>
      <c r="O63" s="99"/>
      <c r="P63" s="1031"/>
      <c r="Q63" s="1032"/>
      <c r="R63" s="462" t="str">
        <f>IFERROR(IF(OR('別紙様式3-2（４・５月）'!R65="",'別紙様式3-2（４・５月）'!Z65="ベア加算"),"",P63*VLOOKUP(N63,【参考】数式用!$AD$2:$AH$27,MATCH(O63,【参考】数式用!$K$4:$N$4,0)+1,0)),"")</f>
        <v/>
      </c>
      <c r="S63" s="121"/>
      <c r="T63" s="1033"/>
      <c r="U63" s="1034"/>
      <c r="V63" s="465" t="str">
        <f>IFERROR(IF(AND('別紙様式3-2（４・５月）'!O65="", O63&lt;&gt;""),P63, P63*VLOOKUP(AF63,【参考】数式用4!$DC$3:$DZ$106,MATCH(N63,【参考】数式用4!$DC$2:$DZ$2,0))),"")</f>
        <v/>
      </c>
      <c r="W63" s="100"/>
      <c r="X63" s="463"/>
      <c r="Y63" s="1000" t="str">
        <f>IFERROR(
     IF(OR('別紙様式3-2（４・５月）'!R65="",'別紙様式3-2（４・５月）'!Z65="ベア加算"),"",
                                            X63*VLOOKUP(N63,【参考】数式用!$AD$2:$AH$27,MATCH(W63,【参考】数式用!$K$4:$N$4,0)+1,0)
      ),"")</f>
        <v/>
      </c>
      <c r="Z63" s="1000"/>
      <c r="AA63" s="121"/>
      <c r="AB63" s="464"/>
      <c r="AC63" s="447" t="str">
        <f>IFERROR(IF(AND('別紙様式3-2（４・５月）'!O65="", W63&lt;&gt;"", W63&lt;&gt;"―"),X63, X63*VLOOKUP(AG63,【参考】数式用4!$DC$3:$DZ$106,MATCH(N63,【参考】数式用4!$DC$2:$DZ$2,0))),"")</f>
        <v/>
      </c>
      <c r="AD63" s="471" t="str">
        <f t="shared" si="2"/>
        <v/>
      </c>
      <c r="AE63" s="419" t="str">
        <f t="shared" si="3"/>
        <v/>
      </c>
      <c r="AF63" s="436" t="str">
        <f>IF(O63="","",'別紙様式3-2（４・５月）'!O65&amp;'別紙様式3-2（４・５月）'!P65&amp;'別紙様式3-2（４・５月）'!Q65&amp;"から"&amp;O63)</f>
        <v/>
      </c>
      <c r="AG63" s="436"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c r="A64" s="437">
        <v>51</v>
      </c>
      <c r="B64" s="912" t="str">
        <f>IF(基本情報入力シート!C103="","",基本情報入力シート!C103)</f>
        <v/>
      </c>
      <c r="C64" s="913"/>
      <c r="D64" s="913"/>
      <c r="E64" s="913"/>
      <c r="F64" s="913"/>
      <c r="G64" s="913"/>
      <c r="H64" s="913"/>
      <c r="I64" s="914"/>
      <c r="J64" s="422" t="str">
        <f>IF(基本情報入力シート!M103="","",基本情報入力シート!M103)</f>
        <v/>
      </c>
      <c r="K64" s="423" t="str">
        <f>IF(基本情報入力シート!R103="","",基本情報入力シート!R103)</f>
        <v/>
      </c>
      <c r="L64" s="423" t="str">
        <f>IF(基本情報入力シート!W103="","",基本情報入力シート!W103)</f>
        <v/>
      </c>
      <c r="M64" s="424" t="str">
        <f>IF(基本情報入力シート!X103="","",基本情報入力シート!X103)</f>
        <v/>
      </c>
      <c r="N64" s="425" t="str">
        <f>IF(基本情報入力シート!Y103="","",基本情報入力シート!Y103)</f>
        <v/>
      </c>
      <c r="O64" s="99"/>
      <c r="P64" s="1031"/>
      <c r="Q64" s="1032"/>
      <c r="R64" s="462" t="str">
        <f>IFERROR(IF(OR('別紙様式3-2（４・５月）'!R66="",'別紙様式3-2（４・５月）'!Z66="ベア加算"),"",P64*VLOOKUP(N64,【参考】数式用!$AD$2:$AH$27,MATCH(O64,【参考】数式用!$K$4:$N$4,0)+1,0)),"")</f>
        <v/>
      </c>
      <c r="S64" s="121"/>
      <c r="T64" s="1033"/>
      <c r="U64" s="1034"/>
      <c r="V64" s="465" t="str">
        <f>IFERROR(IF(AND('別紙様式3-2（４・５月）'!O66="", O64&lt;&gt;""),P64, P64*VLOOKUP(AF64,【参考】数式用4!$DC$3:$DZ$106,MATCH(N64,【参考】数式用4!$DC$2:$DZ$2,0))),"")</f>
        <v/>
      </c>
      <c r="W64" s="100"/>
      <c r="X64" s="463"/>
      <c r="Y64" s="1000" t="str">
        <f>IFERROR(
     IF(OR('別紙様式3-2（４・５月）'!R66="",'別紙様式3-2（４・５月）'!Z66="ベア加算"),"",
                                            X64*VLOOKUP(N64,【参考】数式用!$AD$2:$AH$27,MATCH(W64,【参考】数式用!$K$4:$N$4,0)+1,0)
      ),"")</f>
        <v/>
      </c>
      <c r="Z64" s="1000"/>
      <c r="AA64" s="121"/>
      <c r="AB64" s="464"/>
      <c r="AC64" s="447" t="str">
        <f>IFERROR(IF(AND('別紙様式3-2（４・５月）'!O66="", W64&lt;&gt;"", W64&lt;&gt;"―"),X64, X64*VLOOKUP(AG64,【参考】数式用4!$DC$3:$DZ$106,MATCH(N64,【参考】数式用4!$DC$2:$DZ$2,0))),"")</f>
        <v/>
      </c>
      <c r="AD64" s="471" t="str">
        <f t="shared" si="2"/>
        <v/>
      </c>
      <c r="AE64" s="419" t="str">
        <f t="shared" si="3"/>
        <v/>
      </c>
      <c r="AF64" s="436" t="str">
        <f>IF(O64="","",'別紙様式3-2（４・５月）'!O66&amp;'別紙様式3-2（４・５月）'!P66&amp;'別紙様式3-2（４・５月）'!Q66&amp;"から"&amp;O64)</f>
        <v/>
      </c>
      <c r="AG64" s="436"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c r="A65" s="437">
        <v>52</v>
      </c>
      <c r="B65" s="912" t="str">
        <f>IF(基本情報入力シート!C104="","",基本情報入力シート!C104)</f>
        <v/>
      </c>
      <c r="C65" s="913"/>
      <c r="D65" s="913"/>
      <c r="E65" s="913"/>
      <c r="F65" s="913"/>
      <c r="G65" s="913"/>
      <c r="H65" s="913"/>
      <c r="I65" s="914"/>
      <c r="J65" s="422" t="str">
        <f>IF(基本情報入力シート!M104="","",基本情報入力シート!M104)</f>
        <v/>
      </c>
      <c r="K65" s="423" t="str">
        <f>IF(基本情報入力シート!R104="","",基本情報入力シート!R104)</f>
        <v/>
      </c>
      <c r="L65" s="423" t="str">
        <f>IF(基本情報入力シート!W104="","",基本情報入力シート!W104)</f>
        <v/>
      </c>
      <c r="M65" s="424" t="str">
        <f>IF(基本情報入力シート!X104="","",基本情報入力シート!X104)</f>
        <v/>
      </c>
      <c r="N65" s="425" t="str">
        <f>IF(基本情報入力シート!Y104="","",基本情報入力シート!Y104)</f>
        <v/>
      </c>
      <c r="O65" s="99"/>
      <c r="P65" s="1031"/>
      <c r="Q65" s="1032"/>
      <c r="R65" s="462" t="str">
        <f>IFERROR(IF(OR('別紙様式3-2（４・５月）'!R67="",'別紙様式3-2（４・５月）'!Z67="ベア加算"),"",P65*VLOOKUP(N65,【参考】数式用!$AD$2:$AH$27,MATCH(O65,【参考】数式用!$K$4:$N$4,0)+1,0)),"")</f>
        <v/>
      </c>
      <c r="S65" s="121"/>
      <c r="T65" s="1033"/>
      <c r="U65" s="1034"/>
      <c r="V65" s="465" t="str">
        <f>IFERROR(IF(AND('別紙様式3-2（４・５月）'!O67="", O65&lt;&gt;""),P65, P65*VLOOKUP(AF65,【参考】数式用4!$DC$3:$DZ$106,MATCH(N65,【参考】数式用4!$DC$2:$DZ$2,0))),"")</f>
        <v/>
      </c>
      <c r="W65" s="100"/>
      <c r="X65" s="463"/>
      <c r="Y65" s="1000" t="str">
        <f>IFERROR(
     IF(OR('別紙様式3-2（４・５月）'!R67="",'別紙様式3-2（４・５月）'!Z67="ベア加算"),"",
                                            X65*VLOOKUP(N65,【参考】数式用!$AD$2:$AH$27,MATCH(W65,【参考】数式用!$K$4:$N$4,0)+1,0)
      ),"")</f>
        <v/>
      </c>
      <c r="Z65" s="1000"/>
      <c r="AA65" s="121"/>
      <c r="AB65" s="464"/>
      <c r="AC65" s="447" t="str">
        <f>IFERROR(IF(AND('別紙様式3-2（４・５月）'!O67="", W65&lt;&gt;"", W65&lt;&gt;"―"),X65, X65*VLOOKUP(AG65,【参考】数式用4!$DC$3:$DZ$106,MATCH(N65,【参考】数式用4!$DC$2:$DZ$2,0))),"")</f>
        <v/>
      </c>
      <c r="AD65" s="471" t="str">
        <f t="shared" si="2"/>
        <v/>
      </c>
      <c r="AE65" s="419" t="str">
        <f t="shared" si="3"/>
        <v/>
      </c>
      <c r="AF65" s="436" t="str">
        <f>IF(O65="","",'別紙様式3-2（４・５月）'!O67&amp;'別紙様式3-2（４・５月）'!P67&amp;'別紙様式3-2（４・５月）'!Q67&amp;"から"&amp;O65)</f>
        <v/>
      </c>
      <c r="AG65" s="436"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c r="A66" s="437">
        <v>53</v>
      </c>
      <c r="B66" s="912" t="str">
        <f>IF(基本情報入力シート!C105="","",基本情報入力シート!C105)</f>
        <v/>
      </c>
      <c r="C66" s="913"/>
      <c r="D66" s="913"/>
      <c r="E66" s="913"/>
      <c r="F66" s="913"/>
      <c r="G66" s="913"/>
      <c r="H66" s="913"/>
      <c r="I66" s="914"/>
      <c r="J66" s="422" t="str">
        <f>IF(基本情報入力シート!M105="","",基本情報入力シート!M105)</f>
        <v/>
      </c>
      <c r="K66" s="423" t="str">
        <f>IF(基本情報入力シート!R105="","",基本情報入力シート!R105)</f>
        <v/>
      </c>
      <c r="L66" s="423" t="str">
        <f>IF(基本情報入力シート!W105="","",基本情報入力シート!W105)</f>
        <v/>
      </c>
      <c r="M66" s="424" t="str">
        <f>IF(基本情報入力シート!X105="","",基本情報入力シート!X105)</f>
        <v/>
      </c>
      <c r="N66" s="425" t="str">
        <f>IF(基本情報入力シート!Y105="","",基本情報入力シート!Y105)</f>
        <v/>
      </c>
      <c r="O66" s="99"/>
      <c r="P66" s="1031"/>
      <c r="Q66" s="1032"/>
      <c r="R66" s="462" t="str">
        <f>IFERROR(IF(OR('別紙様式3-2（４・５月）'!R68="",'別紙様式3-2（４・５月）'!Z68="ベア加算"),"",P66*VLOOKUP(N66,【参考】数式用!$AD$2:$AH$27,MATCH(O66,【参考】数式用!$K$4:$N$4,0)+1,0)),"")</f>
        <v/>
      </c>
      <c r="S66" s="121"/>
      <c r="T66" s="1033"/>
      <c r="U66" s="1034"/>
      <c r="V66" s="465" t="str">
        <f>IFERROR(IF(AND('別紙様式3-2（４・５月）'!O68="", O66&lt;&gt;""),P66, P66*VLOOKUP(AF66,【参考】数式用4!$DC$3:$DZ$106,MATCH(N66,【参考】数式用4!$DC$2:$DZ$2,0))),"")</f>
        <v/>
      </c>
      <c r="W66" s="100"/>
      <c r="X66" s="463"/>
      <c r="Y66" s="1000" t="str">
        <f>IFERROR(
     IF(OR('別紙様式3-2（４・５月）'!R68="",'別紙様式3-2（４・５月）'!Z68="ベア加算"),"",
                                            X66*VLOOKUP(N66,【参考】数式用!$AD$2:$AH$27,MATCH(W66,【参考】数式用!$K$4:$N$4,0)+1,0)
      ),"")</f>
        <v/>
      </c>
      <c r="Z66" s="1000"/>
      <c r="AA66" s="121"/>
      <c r="AB66" s="464"/>
      <c r="AC66" s="447" t="str">
        <f>IFERROR(IF(AND('別紙様式3-2（４・５月）'!O68="", W66&lt;&gt;"", W66&lt;&gt;"―"),X66, X66*VLOOKUP(AG66,【参考】数式用4!$DC$3:$DZ$106,MATCH(N66,【参考】数式用4!$DC$2:$DZ$2,0))),"")</f>
        <v/>
      </c>
      <c r="AD66" s="471" t="str">
        <f t="shared" si="2"/>
        <v/>
      </c>
      <c r="AE66" s="419" t="str">
        <f t="shared" si="3"/>
        <v/>
      </c>
      <c r="AF66" s="436" t="str">
        <f>IF(O66="","",'別紙様式3-2（４・５月）'!O68&amp;'別紙様式3-2（４・５月）'!P68&amp;'別紙様式3-2（４・５月）'!Q68&amp;"から"&amp;O66)</f>
        <v/>
      </c>
      <c r="AG66" s="436"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c r="A67" s="437">
        <v>54</v>
      </c>
      <c r="B67" s="912" t="str">
        <f>IF(基本情報入力シート!C106="","",基本情報入力シート!C106)</f>
        <v/>
      </c>
      <c r="C67" s="913"/>
      <c r="D67" s="913"/>
      <c r="E67" s="913"/>
      <c r="F67" s="913"/>
      <c r="G67" s="913"/>
      <c r="H67" s="913"/>
      <c r="I67" s="914"/>
      <c r="J67" s="422" t="str">
        <f>IF(基本情報入力シート!M106="","",基本情報入力シート!M106)</f>
        <v/>
      </c>
      <c r="K67" s="423" t="str">
        <f>IF(基本情報入力シート!R106="","",基本情報入力シート!R106)</f>
        <v/>
      </c>
      <c r="L67" s="423" t="str">
        <f>IF(基本情報入力シート!W106="","",基本情報入力シート!W106)</f>
        <v/>
      </c>
      <c r="M67" s="424" t="str">
        <f>IF(基本情報入力シート!X106="","",基本情報入力シート!X106)</f>
        <v/>
      </c>
      <c r="N67" s="425" t="str">
        <f>IF(基本情報入力シート!Y106="","",基本情報入力シート!Y106)</f>
        <v/>
      </c>
      <c r="O67" s="99"/>
      <c r="P67" s="1031"/>
      <c r="Q67" s="1032"/>
      <c r="R67" s="462" t="str">
        <f>IFERROR(IF(OR('別紙様式3-2（４・５月）'!R69="",'別紙様式3-2（４・５月）'!Z69="ベア加算"),"",P67*VLOOKUP(N67,【参考】数式用!$AD$2:$AH$27,MATCH(O67,【参考】数式用!$K$4:$N$4,0)+1,0)),"")</f>
        <v/>
      </c>
      <c r="S67" s="121"/>
      <c r="T67" s="1033"/>
      <c r="U67" s="1034"/>
      <c r="V67" s="465" t="str">
        <f>IFERROR(IF(AND('別紙様式3-2（４・５月）'!O69="", O67&lt;&gt;""),P67, P67*VLOOKUP(AF67,【参考】数式用4!$DC$3:$DZ$106,MATCH(N67,【参考】数式用4!$DC$2:$DZ$2,0))),"")</f>
        <v/>
      </c>
      <c r="W67" s="100"/>
      <c r="X67" s="463"/>
      <c r="Y67" s="1000" t="str">
        <f>IFERROR(
     IF(OR('別紙様式3-2（４・５月）'!R69="",'別紙様式3-2（４・５月）'!Z69="ベア加算"),"",
                                            X67*VLOOKUP(N67,【参考】数式用!$AD$2:$AH$27,MATCH(W67,【参考】数式用!$K$4:$N$4,0)+1,0)
      ),"")</f>
        <v/>
      </c>
      <c r="Z67" s="1000"/>
      <c r="AA67" s="121"/>
      <c r="AB67" s="464"/>
      <c r="AC67" s="447" t="str">
        <f>IFERROR(IF(AND('別紙様式3-2（４・５月）'!O69="", W67&lt;&gt;"", W67&lt;&gt;"―"),X67, X67*VLOOKUP(AG67,【参考】数式用4!$DC$3:$DZ$106,MATCH(N67,【参考】数式用4!$DC$2:$DZ$2,0))),"")</f>
        <v/>
      </c>
      <c r="AD67" s="471" t="str">
        <f t="shared" si="2"/>
        <v/>
      </c>
      <c r="AE67" s="419" t="str">
        <f t="shared" si="3"/>
        <v/>
      </c>
      <c r="AF67" s="436" t="str">
        <f>IF(O67="","",'別紙様式3-2（４・５月）'!O69&amp;'別紙様式3-2（４・５月）'!P69&amp;'別紙様式3-2（４・５月）'!Q69&amp;"から"&amp;O67)</f>
        <v/>
      </c>
      <c r="AG67" s="436"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c r="A68" s="437">
        <v>55</v>
      </c>
      <c r="B68" s="912" t="str">
        <f>IF(基本情報入力シート!C107="","",基本情報入力シート!C107)</f>
        <v/>
      </c>
      <c r="C68" s="913"/>
      <c r="D68" s="913"/>
      <c r="E68" s="913"/>
      <c r="F68" s="913"/>
      <c r="G68" s="913"/>
      <c r="H68" s="913"/>
      <c r="I68" s="914"/>
      <c r="J68" s="422" t="str">
        <f>IF(基本情報入力シート!M107="","",基本情報入力シート!M107)</f>
        <v/>
      </c>
      <c r="K68" s="423" t="str">
        <f>IF(基本情報入力シート!R107="","",基本情報入力シート!R107)</f>
        <v/>
      </c>
      <c r="L68" s="423" t="str">
        <f>IF(基本情報入力シート!W107="","",基本情報入力シート!W107)</f>
        <v/>
      </c>
      <c r="M68" s="424" t="str">
        <f>IF(基本情報入力シート!X107="","",基本情報入力シート!X107)</f>
        <v/>
      </c>
      <c r="N68" s="425" t="str">
        <f>IF(基本情報入力シート!Y107="","",基本情報入力シート!Y107)</f>
        <v/>
      </c>
      <c r="O68" s="99"/>
      <c r="P68" s="1031"/>
      <c r="Q68" s="1032"/>
      <c r="R68" s="462" t="str">
        <f>IFERROR(IF(OR('別紙様式3-2（４・５月）'!R70="",'別紙様式3-2（４・５月）'!Z70="ベア加算"),"",P68*VLOOKUP(N68,【参考】数式用!$AD$2:$AH$27,MATCH(O68,【参考】数式用!$K$4:$N$4,0)+1,0)),"")</f>
        <v/>
      </c>
      <c r="S68" s="121"/>
      <c r="T68" s="1033"/>
      <c r="U68" s="1034"/>
      <c r="V68" s="465" t="str">
        <f>IFERROR(IF(AND('別紙様式3-2（４・５月）'!O70="", O68&lt;&gt;""),P68, P68*VLOOKUP(AF68,【参考】数式用4!$DC$3:$DZ$106,MATCH(N68,【参考】数式用4!$DC$2:$DZ$2,0))),"")</f>
        <v/>
      </c>
      <c r="W68" s="100"/>
      <c r="X68" s="463"/>
      <c r="Y68" s="1000" t="str">
        <f>IFERROR(
     IF(OR('別紙様式3-2（４・５月）'!R70="",'別紙様式3-2（４・５月）'!Z70="ベア加算"),"",
                                            X68*VLOOKUP(N68,【参考】数式用!$AD$2:$AH$27,MATCH(W68,【参考】数式用!$K$4:$N$4,0)+1,0)
      ),"")</f>
        <v/>
      </c>
      <c r="Z68" s="1000"/>
      <c r="AA68" s="121"/>
      <c r="AB68" s="464"/>
      <c r="AC68" s="447" t="str">
        <f>IFERROR(IF(AND('別紙様式3-2（４・５月）'!O70="", W68&lt;&gt;"", W68&lt;&gt;"―"),X68, X68*VLOOKUP(AG68,【参考】数式用4!$DC$3:$DZ$106,MATCH(N68,【参考】数式用4!$DC$2:$DZ$2,0))),"")</f>
        <v/>
      </c>
      <c r="AD68" s="471" t="str">
        <f t="shared" si="2"/>
        <v/>
      </c>
      <c r="AE68" s="419" t="str">
        <f t="shared" si="3"/>
        <v/>
      </c>
      <c r="AF68" s="436" t="str">
        <f>IF(O68="","",'別紙様式3-2（４・５月）'!O70&amp;'別紙様式3-2（４・５月）'!P70&amp;'別紙様式3-2（４・５月）'!Q70&amp;"から"&amp;O68)</f>
        <v/>
      </c>
      <c r="AG68" s="436"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c r="A69" s="437">
        <v>56</v>
      </c>
      <c r="B69" s="912" t="str">
        <f>IF(基本情報入力シート!C108="","",基本情報入力シート!C108)</f>
        <v/>
      </c>
      <c r="C69" s="913"/>
      <c r="D69" s="913"/>
      <c r="E69" s="913"/>
      <c r="F69" s="913"/>
      <c r="G69" s="913"/>
      <c r="H69" s="913"/>
      <c r="I69" s="914"/>
      <c r="J69" s="422" t="str">
        <f>IF(基本情報入力シート!M108="","",基本情報入力シート!M108)</f>
        <v/>
      </c>
      <c r="K69" s="423" t="str">
        <f>IF(基本情報入力シート!R108="","",基本情報入力シート!R108)</f>
        <v/>
      </c>
      <c r="L69" s="423" t="str">
        <f>IF(基本情報入力シート!W108="","",基本情報入力シート!W108)</f>
        <v/>
      </c>
      <c r="M69" s="424" t="str">
        <f>IF(基本情報入力シート!X108="","",基本情報入力シート!X108)</f>
        <v/>
      </c>
      <c r="N69" s="425" t="str">
        <f>IF(基本情報入力シート!Y108="","",基本情報入力シート!Y108)</f>
        <v/>
      </c>
      <c r="O69" s="99"/>
      <c r="P69" s="1031"/>
      <c r="Q69" s="1032"/>
      <c r="R69" s="462" t="str">
        <f>IFERROR(IF(OR('別紙様式3-2（４・５月）'!R71="",'別紙様式3-2（４・５月）'!Z71="ベア加算"),"",P69*VLOOKUP(N69,【参考】数式用!$AD$2:$AH$27,MATCH(O69,【参考】数式用!$K$4:$N$4,0)+1,0)),"")</f>
        <v/>
      </c>
      <c r="S69" s="121"/>
      <c r="T69" s="1033"/>
      <c r="U69" s="1034"/>
      <c r="V69" s="465" t="str">
        <f>IFERROR(IF(AND('別紙様式3-2（４・５月）'!O71="", O69&lt;&gt;""),P69, P69*VLOOKUP(AF69,【参考】数式用4!$DC$3:$DZ$106,MATCH(N69,【参考】数式用4!$DC$2:$DZ$2,0))),"")</f>
        <v/>
      </c>
      <c r="W69" s="100"/>
      <c r="X69" s="463"/>
      <c r="Y69" s="1000" t="str">
        <f>IFERROR(
     IF(OR('別紙様式3-2（４・５月）'!R71="",'別紙様式3-2（４・５月）'!Z71="ベア加算"),"",
                                            X69*VLOOKUP(N69,【参考】数式用!$AD$2:$AH$27,MATCH(W69,【参考】数式用!$K$4:$N$4,0)+1,0)
      ),"")</f>
        <v/>
      </c>
      <c r="Z69" s="1000"/>
      <c r="AA69" s="121"/>
      <c r="AB69" s="464"/>
      <c r="AC69" s="447" t="str">
        <f>IFERROR(IF(AND('別紙様式3-2（４・５月）'!O71="", W69&lt;&gt;"", W69&lt;&gt;"―"),X69, X69*VLOOKUP(AG69,【参考】数式用4!$DC$3:$DZ$106,MATCH(N69,【参考】数式用4!$DC$2:$DZ$2,0))),"")</f>
        <v/>
      </c>
      <c r="AD69" s="471" t="str">
        <f t="shared" si="2"/>
        <v/>
      </c>
      <c r="AE69" s="419" t="str">
        <f t="shared" si="3"/>
        <v/>
      </c>
      <c r="AF69" s="436" t="str">
        <f>IF(O69="","",'別紙様式3-2（４・５月）'!O71&amp;'別紙様式3-2（４・５月）'!P71&amp;'別紙様式3-2（４・５月）'!Q71&amp;"から"&amp;O69)</f>
        <v/>
      </c>
      <c r="AG69" s="436"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c r="A70" s="437">
        <v>57</v>
      </c>
      <c r="B70" s="912" t="str">
        <f>IF(基本情報入力シート!C109="","",基本情報入力シート!C109)</f>
        <v/>
      </c>
      <c r="C70" s="913"/>
      <c r="D70" s="913"/>
      <c r="E70" s="913"/>
      <c r="F70" s="913"/>
      <c r="G70" s="913"/>
      <c r="H70" s="913"/>
      <c r="I70" s="914"/>
      <c r="J70" s="422" t="str">
        <f>IF(基本情報入力シート!M109="","",基本情報入力シート!M109)</f>
        <v/>
      </c>
      <c r="K70" s="423" t="str">
        <f>IF(基本情報入力シート!R109="","",基本情報入力シート!R109)</f>
        <v/>
      </c>
      <c r="L70" s="423" t="str">
        <f>IF(基本情報入力シート!W109="","",基本情報入力シート!W109)</f>
        <v/>
      </c>
      <c r="M70" s="424" t="str">
        <f>IF(基本情報入力シート!X109="","",基本情報入力シート!X109)</f>
        <v/>
      </c>
      <c r="N70" s="425" t="str">
        <f>IF(基本情報入力シート!Y109="","",基本情報入力シート!Y109)</f>
        <v/>
      </c>
      <c r="O70" s="99"/>
      <c r="P70" s="1031"/>
      <c r="Q70" s="1032"/>
      <c r="R70" s="462" t="str">
        <f>IFERROR(IF(OR('別紙様式3-2（４・５月）'!R72="",'別紙様式3-2（４・５月）'!Z72="ベア加算"),"",P70*VLOOKUP(N70,【参考】数式用!$AD$2:$AH$27,MATCH(O70,【参考】数式用!$K$4:$N$4,0)+1,0)),"")</f>
        <v/>
      </c>
      <c r="S70" s="121"/>
      <c r="T70" s="1033"/>
      <c r="U70" s="1034"/>
      <c r="V70" s="465" t="str">
        <f>IFERROR(IF(AND('別紙様式3-2（４・５月）'!O72="", O70&lt;&gt;""),P70, P70*VLOOKUP(AF70,【参考】数式用4!$DC$3:$DZ$106,MATCH(N70,【参考】数式用4!$DC$2:$DZ$2,0))),"")</f>
        <v/>
      </c>
      <c r="W70" s="100"/>
      <c r="X70" s="463"/>
      <c r="Y70" s="1000" t="str">
        <f>IFERROR(
     IF(OR('別紙様式3-2（４・５月）'!R72="",'別紙様式3-2（４・５月）'!Z72="ベア加算"),"",
                                            X70*VLOOKUP(N70,【参考】数式用!$AD$2:$AH$27,MATCH(W70,【参考】数式用!$K$4:$N$4,0)+1,0)
      ),"")</f>
        <v/>
      </c>
      <c r="Z70" s="1000"/>
      <c r="AA70" s="121"/>
      <c r="AB70" s="464"/>
      <c r="AC70" s="447" t="str">
        <f>IFERROR(IF(AND('別紙様式3-2（４・５月）'!O72="", W70&lt;&gt;"", W70&lt;&gt;"―"),X70, X70*VLOOKUP(AG70,【参考】数式用4!$DC$3:$DZ$106,MATCH(N70,【参考】数式用4!$DC$2:$DZ$2,0))),"")</f>
        <v/>
      </c>
      <c r="AD70" s="471" t="str">
        <f t="shared" si="2"/>
        <v/>
      </c>
      <c r="AE70" s="419" t="str">
        <f t="shared" si="3"/>
        <v/>
      </c>
      <c r="AF70" s="436" t="str">
        <f>IF(O70="","",'別紙様式3-2（４・５月）'!O72&amp;'別紙様式3-2（４・５月）'!P72&amp;'別紙様式3-2（４・５月）'!Q72&amp;"から"&amp;O70)</f>
        <v/>
      </c>
      <c r="AG70" s="436"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c r="A71" s="437">
        <v>58</v>
      </c>
      <c r="B71" s="912" t="str">
        <f>IF(基本情報入力シート!C110="","",基本情報入力シート!C110)</f>
        <v/>
      </c>
      <c r="C71" s="913"/>
      <c r="D71" s="913"/>
      <c r="E71" s="913"/>
      <c r="F71" s="913"/>
      <c r="G71" s="913"/>
      <c r="H71" s="913"/>
      <c r="I71" s="914"/>
      <c r="J71" s="422" t="str">
        <f>IF(基本情報入力シート!M110="","",基本情報入力シート!M110)</f>
        <v/>
      </c>
      <c r="K71" s="423" t="str">
        <f>IF(基本情報入力シート!R110="","",基本情報入力シート!R110)</f>
        <v/>
      </c>
      <c r="L71" s="423" t="str">
        <f>IF(基本情報入力シート!W110="","",基本情報入力シート!W110)</f>
        <v/>
      </c>
      <c r="M71" s="424" t="str">
        <f>IF(基本情報入力シート!X110="","",基本情報入力シート!X110)</f>
        <v/>
      </c>
      <c r="N71" s="425" t="str">
        <f>IF(基本情報入力シート!Y110="","",基本情報入力シート!Y110)</f>
        <v/>
      </c>
      <c r="O71" s="99"/>
      <c r="P71" s="1031"/>
      <c r="Q71" s="1032"/>
      <c r="R71" s="462" t="str">
        <f>IFERROR(IF(OR('別紙様式3-2（４・５月）'!R73="",'別紙様式3-2（４・５月）'!Z73="ベア加算"),"",P71*VLOOKUP(N71,【参考】数式用!$AD$2:$AH$27,MATCH(O71,【参考】数式用!$K$4:$N$4,0)+1,0)),"")</f>
        <v/>
      </c>
      <c r="S71" s="121"/>
      <c r="T71" s="1033"/>
      <c r="U71" s="1034"/>
      <c r="V71" s="465" t="str">
        <f>IFERROR(IF(AND('別紙様式3-2（４・５月）'!O73="", O71&lt;&gt;""),P71, P71*VLOOKUP(AF71,【参考】数式用4!$DC$3:$DZ$106,MATCH(N71,【参考】数式用4!$DC$2:$DZ$2,0))),"")</f>
        <v/>
      </c>
      <c r="W71" s="100"/>
      <c r="X71" s="463"/>
      <c r="Y71" s="1000" t="str">
        <f>IFERROR(
     IF(OR('別紙様式3-2（４・５月）'!R73="",'別紙様式3-2（４・５月）'!Z73="ベア加算"),"",
                                            X71*VLOOKUP(N71,【参考】数式用!$AD$2:$AH$27,MATCH(W71,【参考】数式用!$K$4:$N$4,0)+1,0)
      ),"")</f>
        <v/>
      </c>
      <c r="Z71" s="1000"/>
      <c r="AA71" s="121"/>
      <c r="AB71" s="464"/>
      <c r="AC71" s="447" t="str">
        <f>IFERROR(IF(AND('別紙様式3-2（４・５月）'!O73="", W71&lt;&gt;"", W71&lt;&gt;"―"),X71, X71*VLOOKUP(AG71,【参考】数式用4!$DC$3:$DZ$106,MATCH(N71,【参考】数式用4!$DC$2:$DZ$2,0))),"")</f>
        <v/>
      </c>
      <c r="AD71" s="471" t="str">
        <f t="shared" si="2"/>
        <v/>
      </c>
      <c r="AE71" s="419" t="str">
        <f t="shared" si="3"/>
        <v/>
      </c>
      <c r="AF71" s="436" t="str">
        <f>IF(O71="","",'別紙様式3-2（４・５月）'!O73&amp;'別紙様式3-2（４・５月）'!P73&amp;'別紙様式3-2（４・５月）'!Q73&amp;"から"&amp;O71)</f>
        <v/>
      </c>
      <c r="AG71" s="436"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c r="A72" s="437">
        <v>59</v>
      </c>
      <c r="B72" s="912" t="str">
        <f>IF(基本情報入力シート!C111="","",基本情報入力シート!C111)</f>
        <v/>
      </c>
      <c r="C72" s="913"/>
      <c r="D72" s="913"/>
      <c r="E72" s="913"/>
      <c r="F72" s="913"/>
      <c r="G72" s="913"/>
      <c r="H72" s="913"/>
      <c r="I72" s="914"/>
      <c r="J72" s="422" t="str">
        <f>IF(基本情報入力シート!M111="","",基本情報入力シート!M111)</f>
        <v/>
      </c>
      <c r="K72" s="423" t="str">
        <f>IF(基本情報入力シート!R111="","",基本情報入力シート!R111)</f>
        <v/>
      </c>
      <c r="L72" s="423" t="str">
        <f>IF(基本情報入力シート!W111="","",基本情報入力シート!W111)</f>
        <v/>
      </c>
      <c r="M72" s="424" t="str">
        <f>IF(基本情報入力シート!X111="","",基本情報入力シート!X111)</f>
        <v/>
      </c>
      <c r="N72" s="425" t="str">
        <f>IF(基本情報入力シート!Y111="","",基本情報入力シート!Y111)</f>
        <v/>
      </c>
      <c r="O72" s="99"/>
      <c r="P72" s="1031"/>
      <c r="Q72" s="1032"/>
      <c r="R72" s="462" t="str">
        <f>IFERROR(IF(OR('別紙様式3-2（４・５月）'!R74="",'別紙様式3-2（４・５月）'!Z74="ベア加算"),"",P72*VLOOKUP(N72,【参考】数式用!$AD$2:$AH$27,MATCH(O72,【参考】数式用!$K$4:$N$4,0)+1,0)),"")</f>
        <v/>
      </c>
      <c r="S72" s="121"/>
      <c r="T72" s="1033"/>
      <c r="U72" s="1034"/>
      <c r="V72" s="465" t="str">
        <f>IFERROR(IF(AND('別紙様式3-2（４・５月）'!O74="", O72&lt;&gt;""),P72, P72*VLOOKUP(AF72,【参考】数式用4!$DC$3:$DZ$106,MATCH(N72,【参考】数式用4!$DC$2:$DZ$2,0))),"")</f>
        <v/>
      </c>
      <c r="W72" s="100"/>
      <c r="X72" s="463"/>
      <c r="Y72" s="1000" t="str">
        <f>IFERROR(
     IF(OR('別紙様式3-2（４・５月）'!R74="",'別紙様式3-2（４・５月）'!Z74="ベア加算"),"",
                                            X72*VLOOKUP(N72,【参考】数式用!$AD$2:$AH$27,MATCH(W72,【参考】数式用!$K$4:$N$4,0)+1,0)
      ),"")</f>
        <v/>
      </c>
      <c r="Z72" s="1000"/>
      <c r="AA72" s="121"/>
      <c r="AB72" s="464"/>
      <c r="AC72" s="447" t="str">
        <f>IFERROR(IF(AND('別紙様式3-2（４・５月）'!O74="", W72&lt;&gt;"", W72&lt;&gt;"―"),X72, X72*VLOOKUP(AG72,【参考】数式用4!$DC$3:$DZ$106,MATCH(N72,【参考】数式用4!$DC$2:$DZ$2,0))),"")</f>
        <v/>
      </c>
      <c r="AD72" s="471" t="str">
        <f t="shared" si="2"/>
        <v/>
      </c>
      <c r="AE72" s="419" t="str">
        <f t="shared" si="3"/>
        <v/>
      </c>
      <c r="AF72" s="436" t="str">
        <f>IF(O72="","",'別紙様式3-2（４・５月）'!O74&amp;'別紙様式3-2（４・５月）'!P74&amp;'別紙様式3-2（４・５月）'!Q74&amp;"から"&amp;O72)</f>
        <v/>
      </c>
      <c r="AG72" s="436"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c r="A73" s="437">
        <v>60</v>
      </c>
      <c r="B73" s="912" t="str">
        <f>IF(基本情報入力シート!C112="","",基本情報入力シート!C112)</f>
        <v/>
      </c>
      <c r="C73" s="913"/>
      <c r="D73" s="913"/>
      <c r="E73" s="913"/>
      <c r="F73" s="913"/>
      <c r="G73" s="913"/>
      <c r="H73" s="913"/>
      <c r="I73" s="914"/>
      <c r="J73" s="422" t="str">
        <f>IF(基本情報入力シート!M112="","",基本情報入力シート!M112)</f>
        <v/>
      </c>
      <c r="K73" s="423" t="str">
        <f>IF(基本情報入力シート!R112="","",基本情報入力シート!R112)</f>
        <v/>
      </c>
      <c r="L73" s="423" t="str">
        <f>IF(基本情報入力シート!W112="","",基本情報入力シート!W112)</f>
        <v/>
      </c>
      <c r="M73" s="424" t="str">
        <f>IF(基本情報入力シート!X112="","",基本情報入力シート!X112)</f>
        <v/>
      </c>
      <c r="N73" s="425" t="str">
        <f>IF(基本情報入力シート!Y112="","",基本情報入力シート!Y112)</f>
        <v/>
      </c>
      <c r="O73" s="99"/>
      <c r="P73" s="1031"/>
      <c r="Q73" s="1032"/>
      <c r="R73" s="462" t="str">
        <f>IFERROR(IF(OR('別紙様式3-2（４・５月）'!R75="",'別紙様式3-2（４・５月）'!Z75="ベア加算"),"",P73*VLOOKUP(N73,【参考】数式用!$AD$2:$AH$27,MATCH(O73,【参考】数式用!$K$4:$N$4,0)+1,0)),"")</f>
        <v/>
      </c>
      <c r="S73" s="121"/>
      <c r="T73" s="1033"/>
      <c r="U73" s="1034"/>
      <c r="V73" s="465" t="str">
        <f>IFERROR(IF(AND('別紙様式3-2（４・５月）'!O75="", O73&lt;&gt;""),P73, P73*VLOOKUP(AF73,【参考】数式用4!$DC$3:$DZ$106,MATCH(N73,【参考】数式用4!$DC$2:$DZ$2,0))),"")</f>
        <v/>
      </c>
      <c r="W73" s="100"/>
      <c r="X73" s="463"/>
      <c r="Y73" s="1000" t="str">
        <f>IFERROR(
     IF(OR('別紙様式3-2（４・５月）'!R75="",'別紙様式3-2（４・５月）'!Z75="ベア加算"),"",
                                            X73*VLOOKUP(N73,【参考】数式用!$AD$2:$AH$27,MATCH(W73,【参考】数式用!$K$4:$N$4,0)+1,0)
      ),"")</f>
        <v/>
      </c>
      <c r="Z73" s="1000"/>
      <c r="AA73" s="121"/>
      <c r="AB73" s="464"/>
      <c r="AC73" s="447" t="str">
        <f>IFERROR(IF(AND('別紙様式3-2（４・５月）'!O75="", W73&lt;&gt;"", W73&lt;&gt;"―"),X73, X73*VLOOKUP(AG73,【参考】数式用4!$DC$3:$DZ$106,MATCH(N73,【参考】数式用4!$DC$2:$DZ$2,0))),"")</f>
        <v/>
      </c>
      <c r="AD73" s="471" t="str">
        <f t="shared" si="2"/>
        <v/>
      </c>
      <c r="AE73" s="419" t="str">
        <f t="shared" si="3"/>
        <v/>
      </c>
      <c r="AF73" s="436" t="str">
        <f>IF(O73="","",'別紙様式3-2（４・５月）'!O75&amp;'別紙様式3-2（４・５月）'!P75&amp;'別紙様式3-2（４・５月）'!Q75&amp;"から"&amp;O73)</f>
        <v/>
      </c>
      <c r="AG73" s="436"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c r="A74" s="437">
        <v>61</v>
      </c>
      <c r="B74" s="912" t="str">
        <f>IF(基本情報入力シート!C113="","",基本情報入力シート!C113)</f>
        <v/>
      </c>
      <c r="C74" s="913"/>
      <c r="D74" s="913"/>
      <c r="E74" s="913"/>
      <c r="F74" s="913"/>
      <c r="G74" s="913"/>
      <c r="H74" s="913"/>
      <c r="I74" s="914"/>
      <c r="J74" s="422" t="str">
        <f>IF(基本情報入力シート!M113="","",基本情報入力シート!M113)</f>
        <v/>
      </c>
      <c r="K74" s="423" t="str">
        <f>IF(基本情報入力シート!R113="","",基本情報入力シート!R113)</f>
        <v/>
      </c>
      <c r="L74" s="423" t="str">
        <f>IF(基本情報入力シート!W113="","",基本情報入力シート!W113)</f>
        <v/>
      </c>
      <c r="M74" s="424" t="str">
        <f>IF(基本情報入力シート!X113="","",基本情報入力シート!X113)</f>
        <v/>
      </c>
      <c r="N74" s="425" t="str">
        <f>IF(基本情報入力シート!Y113="","",基本情報入力シート!Y113)</f>
        <v/>
      </c>
      <c r="O74" s="99"/>
      <c r="P74" s="1031"/>
      <c r="Q74" s="1032"/>
      <c r="R74" s="462" t="str">
        <f>IFERROR(IF(OR('別紙様式3-2（４・５月）'!R76="",'別紙様式3-2（４・５月）'!Z76="ベア加算"),"",P74*VLOOKUP(N74,【参考】数式用!$AD$2:$AH$27,MATCH(O74,【参考】数式用!$K$4:$N$4,0)+1,0)),"")</f>
        <v/>
      </c>
      <c r="S74" s="121"/>
      <c r="T74" s="1033"/>
      <c r="U74" s="1034"/>
      <c r="V74" s="465" t="str">
        <f>IFERROR(IF(AND('別紙様式3-2（４・５月）'!O76="", O74&lt;&gt;""),P74, P74*VLOOKUP(AF74,【参考】数式用4!$DC$3:$DZ$106,MATCH(N74,【参考】数式用4!$DC$2:$DZ$2,0))),"")</f>
        <v/>
      </c>
      <c r="W74" s="100"/>
      <c r="X74" s="463"/>
      <c r="Y74" s="1000" t="str">
        <f>IFERROR(
     IF(OR('別紙様式3-2（４・５月）'!R76="",'別紙様式3-2（４・５月）'!Z76="ベア加算"),"",
                                            X74*VLOOKUP(N74,【参考】数式用!$AD$2:$AH$27,MATCH(W74,【参考】数式用!$K$4:$N$4,0)+1,0)
      ),"")</f>
        <v/>
      </c>
      <c r="Z74" s="1000"/>
      <c r="AA74" s="121"/>
      <c r="AB74" s="464"/>
      <c r="AC74" s="447" t="str">
        <f>IFERROR(IF(AND('別紙様式3-2（４・５月）'!O76="", W74&lt;&gt;"", W74&lt;&gt;"―"),X74, X74*VLOOKUP(AG74,【参考】数式用4!$DC$3:$DZ$106,MATCH(N74,【参考】数式用4!$DC$2:$DZ$2,0))),"")</f>
        <v/>
      </c>
      <c r="AD74" s="471" t="str">
        <f t="shared" si="2"/>
        <v/>
      </c>
      <c r="AE74" s="419" t="str">
        <f t="shared" si="3"/>
        <v/>
      </c>
      <c r="AF74" s="436" t="str">
        <f>IF(O74="","",'別紙様式3-2（４・５月）'!O76&amp;'別紙様式3-2（４・５月）'!P76&amp;'別紙様式3-2（４・５月）'!Q76&amp;"から"&amp;O74)</f>
        <v/>
      </c>
      <c r="AG74" s="436"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c r="A75" s="437">
        <v>62</v>
      </c>
      <c r="B75" s="912" t="str">
        <f>IF(基本情報入力シート!C114="","",基本情報入力シート!C114)</f>
        <v/>
      </c>
      <c r="C75" s="913"/>
      <c r="D75" s="913"/>
      <c r="E75" s="913"/>
      <c r="F75" s="913"/>
      <c r="G75" s="913"/>
      <c r="H75" s="913"/>
      <c r="I75" s="914"/>
      <c r="J75" s="422" t="str">
        <f>IF(基本情報入力シート!M114="","",基本情報入力シート!M114)</f>
        <v/>
      </c>
      <c r="K75" s="423" t="str">
        <f>IF(基本情報入力シート!R114="","",基本情報入力シート!R114)</f>
        <v/>
      </c>
      <c r="L75" s="423" t="str">
        <f>IF(基本情報入力シート!W114="","",基本情報入力シート!W114)</f>
        <v/>
      </c>
      <c r="M75" s="424" t="str">
        <f>IF(基本情報入力シート!X114="","",基本情報入力シート!X114)</f>
        <v/>
      </c>
      <c r="N75" s="425" t="str">
        <f>IF(基本情報入力シート!Y114="","",基本情報入力シート!Y114)</f>
        <v/>
      </c>
      <c r="O75" s="99"/>
      <c r="P75" s="1031"/>
      <c r="Q75" s="1032"/>
      <c r="R75" s="462" t="str">
        <f>IFERROR(IF(OR('別紙様式3-2（４・５月）'!R77="",'別紙様式3-2（４・５月）'!Z77="ベア加算"),"",P75*VLOOKUP(N75,【参考】数式用!$AD$2:$AH$27,MATCH(O75,【参考】数式用!$K$4:$N$4,0)+1,0)),"")</f>
        <v/>
      </c>
      <c r="S75" s="121"/>
      <c r="T75" s="1033"/>
      <c r="U75" s="1034"/>
      <c r="V75" s="465" t="str">
        <f>IFERROR(IF(AND('別紙様式3-2（４・５月）'!O77="", O75&lt;&gt;""),P75, P75*VLOOKUP(AF75,【参考】数式用4!$DC$3:$DZ$106,MATCH(N75,【参考】数式用4!$DC$2:$DZ$2,0))),"")</f>
        <v/>
      </c>
      <c r="W75" s="100"/>
      <c r="X75" s="463"/>
      <c r="Y75" s="1000" t="str">
        <f>IFERROR(
     IF(OR('別紙様式3-2（４・５月）'!R77="",'別紙様式3-2（４・５月）'!Z77="ベア加算"),"",
                                            X75*VLOOKUP(N75,【参考】数式用!$AD$2:$AH$27,MATCH(W75,【参考】数式用!$K$4:$N$4,0)+1,0)
      ),"")</f>
        <v/>
      </c>
      <c r="Z75" s="1000"/>
      <c r="AA75" s="121"/>
      <c r="AB75" s="464"/>
      <c r="AC75" s="447" t="str">
        <f>IFERROR(IF(AND('別紙様式3-2（４・５月）'!O77="", W75&lt;&gt;"", W75&lt;&gt;"―"),X75, X75*VLOOKUP(AG75,【参考】数式用4!$DC$3:$DZ$106,MATCH(N75,【参考】数式用4!$DC$2:$DZ$2,0))),"")</f>
        <v/>
      </c>
      <c r="AD75" s="471" t="str">
        <f t="shared" si="2"/>
        <v/>
      </c>
      <c r="AE75" s="419" t="str">
        <f t="shared" si="3"/>
        <v/>
      </c>
      <c r="AF75" s="436" t="str">
        <f>IF(O75="","",'別紙様式3-2（４・５月）'!O77&amp;'別紙様式3-2（４・５月）'!P77&amp;'別紙様式3-2（４・５月）'!Q77&amp;"から"&amp;O75)</f>
        <v/>
      </c>
      <c r="AG75" s="436"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c r="A76" s="437">
        <v>63</v>
      </c>
      <c r="B76" s="912" t="str">
        <f>IF(基本情報入力シート!C115="","",基本情報入力シート!C115)</f>
        <v/>
      </c>
      <c r="C76" s="913"/>
      <c r="D76" s="913"/>
      <c r="E76" s="913"/>
      <c r="F76" s="913"/>
      <c r="G76" s="913"/>
      <c r="H76" s="913"/>
      <c r="I76" s="914"/>
      <c r="J76" s="422" t="str">
        <f>IF(基本情報入力シート!M115="","",基本情報入力シート!M115)</f>
        <v/>
      </c>
      <c r="K76" s="423" t="str">
        <f>IF(基本情報入力シート!R115="","",基本情報入力シート!R115)</f>
        <v/>
      </c>
      <c r="L76" s="423" t="str">
        <f>IF(基本情報入力シート!W115="","",基本情報入力シート!W115)</f>
        <v/>
      </c>
      <c r="M76" s="424" t="str">
        <f>IF(基本情報入力シート!X115="","",基本情報入力シート!X115)</f>
        <v/>
      </c>
      <c r="N76" s="425" t="str">
        <f>IF(基本情報入力シート!Y115="","",基本情報入力シート!Y115)</f>
        <v/>
      </c>
      <c r="O76" s="99"/>
      <c r="P76" s="1031"/>
      <c r="Q76" s="1032"/>
      <c r="R76" s="462" t="str">
        <f>IFERROR(IF(OR('別紙様式3-2（４・５月）'!R78="",'別紙様式3-2（４・５月）'!Z78="ベア加算"),"",P76*VLOOKUP(N76,【参考】数式用!$AD$2:$AH$27,MATCH(O76,【参考】数式用!$K$4:$N$4,0)+1,0)),"")</f>
        <v/>
      </c>
      <c r="S76" s="121"/>
      <c r="T76" s="1033"/>
      <c r="U76" s="1034"/>
      <c r="V76" s="465" t="str">
        <f>IFERROR(IF(AND('別紙様式3-2（４・５月）'!O78="", O76&lt;&gt;""),P76, P76*VLOOKUP(AF76,【参考】数式用4!$DC$3:$DZ$106,MATCH(N76,【参考】数式用4!$DC$2:$DZ$2,0))),"")</f>
        <v/>
      </c>
      <c r="W76" s="100"/>
      <c r="X76" s="463"/>
      <c r="Y76" s="1000" t="str">
        <f>IFERROR(
     IF(OR('別紙様式3-2（４・５月）'!R78="",'別紙様式3-2（４・５月）'!Z78="ベア加算"),"",
                                            X76*VLOOKUP(N76,【参考】数式用!$AD$2:$AH$27,MATCH(W76,【参考】数式用!$K$4:$N$4,0)+1,0)
      ),"")</f>
        <v/>
      </c>
      <c r="Z76" s="1000"/>
      <c r="AA76" s="121"/>
      <c r="AB76" s="464"/>
      <c r="AC76" s="447" t="str">
        <f>IFERROR(IF(AND('別紙様式3-2（４・５月）'!O78="", W76&lt;&gt;"", W76&lt;&gt;"―"),X76, X76*VLOOKUP(AG76,【参考】数式用4!$DC$3:$DZ$106,MATCH(N76,【参考】数式用4!$DC$2:$DZ$2,0))),"")</f>
        <v/>
      </c>
      <c r="AD76" s="471" t="str">
        <f t="shared" si="2"/>
        <v/>
      </c>
      <c r="AE76" s="419" t="str">
        <f t="shared" si="3"/>
        <v/>
      </c>
      <c r="AF76" s="436" t="str">
        <f>IF(O76="","",'別紙様式3-2（４・５月）'!O78&amp;'別紙様式3-2（４・５月）'!P78&amp;'別紙様式3-2（４・５月）'!Q78&amp;"から"&amp;O76)</f>
        <v/>
      </c>
      <c r="AG76" s="436"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c r="A77" s="437">
        <v>64</v>
      </c>
      <c r="B77" s="912" t="str">
        <f>IF(基本情報入力シート!C116="","",基本情報入力シート!C116)</f>
        <v/>
      </c>
      <c r="C77" s="913"/>
      <c r="D77" s="913"/>
      <c r="E77" s="913"/>
      <c r="F77" s="913"/>
      <c r="G77" s="913"/>
      <c r="H77" s="913"/>
      <c r="I77" s="914"/>
      <c r="J77" s="422" t="str">
        <f>IF(基本情報入力シート!M116="","",基本情報入力シート!M116)</f>
        <v/>
      </c>
      <c r="K77" s="423" t="str">
        <f>IF(基本情報入力シート!R116="","",基本情報入力シート!R116)</f>
        <v/>
      </c>
      <c r="L77" s="423" t="str">
        <f>IF(基本情報入力シート!W116="","",基本情報入力シート!W116)</f>
        <v/>
      </c>
      <c r="M77" s="424" t="str">
        <f>IF(基本情報入力シート!X116="","",基本情報入力シート!X116)</f>
        <v/>
      </c>
      <c r="N77" s="425" t="str">
        <f>IF(基本情報入力シート!Y116="","",基本情報入力シート!Y116)</f>
        <v/>
      </c>
      <c r="O77" s="99"/>
      <c r="P77" s="1031"/>
      <c r="Q77" s="1032"/>
      <c r="R77" s="462" t="str">
        <f>IFERROR(IF(OR('別紙様式3-2（４・５月）'!R79="",'別紙様式3-2（４・５月）'!Z79="ベア加算"),"",P77*VLOOKUP(N77,【参考】数式用!$AD$2:$AH$27,MATCH(O77,【参考】数式用!$K$4:$N$4,0)+1,0)),"")</f>
        <v/>
      </c>
      <c r="S77" s="121"/>
      <c r="T77" s="1033"/>
      <c r="U77" s="1034"/>
      <c r="V77" s="465" t="str">
        <f>IFERROR(IF(AND('別紙様式3-2（４・５月）'!O79="", O77&lt;&gt;""),P77, P77*VLOOKUP(AF77,【参考】数式用4!$DC$3:$DZ$106,MATCH(N77,【参考】数式用4!$DC$2:$DZ$2,0))),"")</f>
        <v/>
      </c>
      <c r="W77" s="100"/>
      <c r="X77" s="463"/>
      <c r="Y77" s="1000" t="str">
        <f>IFERROR(
     IF(OR('別紙様式3-2（４・５月）'!R79="",'別紙様式3-2（４・５月）'!Z79="ベア加算"),"",
                                            X77*VLOOKUP(N77,【参考】数式用!$AD$2:$AH$27,MATCH(W77,【参考】数式用!$K$4:$N$4,0)+1,0)
      ),"")</f>
        <v/>
      </c>
      <c r="Z77" s="1000"/>
      <c r="AA77" s="121"/>
      <c r="AB77" s="464"/>
      <c r="AC77" s="447" t="str">
        <f>IFERROR(IF(AND('別紙様式3-2（４・５月）'!O79="", W77&lt;&gt;"", W77&lt;&gt;"―"),X77, X77*VLOOKUP(AG77,【参考】数式用4!$DC$3:$DZ$106,MATCH(N77,【参考】数式用4!$DC$2:$DZ$2,0))),"")</f>
        <v/>
      </c>
      <c r="AD77" s="471" t="str">
        <f t="shared" si="2"/>
        <v/>
      </c>
      <c r="AE77" s="419" t="str">
        <f t="shared" si="3"/>
        <v/>
      </c>
      <c r="AF77" s="436" t="str">
        <f>IF(O77="","",'別紙様式3-2（４・５月）'!O79&amp;'別紙様式3-2（４・５月）'!P79&amp;'別紙様式3-2（４・５月）'!Q79&amp;"から"&amp;O77)</f>
        <v/>
      </c>
      <c r="AG77" s="436"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c r="A78" s="437">
        <v>65</v>
      </c>
      <c r="B78" s="912" t="str">
        <f>IF(基本情報入力シート!C117="","",基本情報入力シート!C117)</f>
        <v/>
      </c>
      <c r="C78" s="913"/>
      <c r="D78" s="913"/>
      <c r="E78" s="913"/>
      <c r="F78" s="913"/>
      <c r="G78" s="913"/>
      <c r="H78" s="913"/>
      <c r="I78" s="914"/>
      <c r="J78" s="422" t="str">
        <f>IF(基本情報入力シート!M117="","",基本情報入力シート!M117)</f>
        <v/>
      </c>
      <c r="K78" s="423" t="str">
        <f>IF(基本情報入力シート!R117="","",基本情報入力シート!R117)</f>
        <v/>
      </c>
      <c r="L78" s="423" t="str">
        <f>IF(基本情報入力シート!W117="","",基本情報入力シート!W117)</f>
        <v/>
      </c>
      <c r="M78" s="424" t="str">
        <f>IF(基本情報入力シート!X117="","",基本情報入力シート!X117)</f>
        <v/>
      </c>
      <c r="N78" s="425" t="str">
        <f>IF(基本情報入力シート!Y117="","",基本情報入力シート!Y117)</f>
        <v/>
      </c>
      <c r="O78" s="99"/>
      <c r="P78" s="1031"/>
      <c r="Q78" s="1032"/>
      <c r="R78" s="462" t="str">
        <f>IFERROR(IF(OR('別紙様式3-2（４・５月）'!R80="",'別紙様式3-2（４・５月）'!Z80="ベア加算"),"",P78*VLOOKUP(N78,【参考】数式用!$AD$2:$AH$27,MATCH(O78,【参考】数式用!$K$4:$N$4,0)+1,0)),"")</f>
        <v/>
      </c>
      <c r="S78" s="121"/>
      <c r="T78" s="1033"/>
      <c r="U78" s="1034"/>
      <c r="V78" s="465" t="str">
        <f>IFERROR(IF(AND('別紙様式3-2（４・５月）'!O80="", O78&lt;&gt;""),P78, P78*VLOOKUP(AF78,【参考】数式用4!$DC$3:$DZ$106,MATCH(N78,【参考】数式用4!$DC$2:$DZ$2,0))),"")</f>
        <v/>
      </c>
      <c r="W78" s="100"/>
      <c r="X78" s="463"/>
      <c r="Y78" s="1000" t="str">
        <f>IFERROR(
     IF(OR('別紙様式3-2（４・５月）'!R80="",'別紙様式3-2（４・５月）'!Z80="ベア加算"),"",
                                            X78*VLOOKUP(N78,【参考】数式用!$AD$2:$AH$27,MATCH(W78,【参考】数式用!$K$4:$N$4,0)+1,0)
      ),"")</f>
        <v/>
      </c>
      <c r="Z78" s="1000"/>
      <c r="AA78" s="121"/>
      <c r="AB78" s="464"/>
      <c r="AC78" s="447" t="str">
        <f>IFERROR(IF(AND('別紙様式3-2（４・５月）'!O80="", W78&lt;&gt;"", W78&lt;&gt;"―"),X78, X78*VLOOKUP(AG78,【参考】数式用4!$DC$3:$DZ$106,MATCH(N78,【参考】数式用4!$DC$2:$DZ$2,0))),"")</f>
        <v/>
      </c>
      <c r="AD78" s="471" t="str">
        <f t="shared" si="2"/>
        <v/>
      </c>
      <c r="AE78" s="419" t="str">
        <f t="shared" si="3"/>
        <v/>
      </c>
      <c r="AF78" s="436" t="str">
        <f>IF(O78="","",'別紙様式3-2（４・５月）'!O80&amp;'別紙様式3-2（４・５月）'!P80&amp;'別紙様式3-2（４・５月）'!Q80&amp;"から"&amp;O78)</f>
        <v/>
      </c>
      <c r="AG78" s="436"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c r="A79" s="437">
        <v>66</v>
      </c>
      <c r="B79" s="912" t="str">
        <f>IF(基本情報入力シート!C118="","",基本情報入力シート!C118)</f>
        <v/>
      </c>
      <c r="C79" s="913"/>
      <c r="D79" s="913"/>
      <c r="E79" s="913"/>
      <c r="F79" s="913"/>
      <c r="G79" s="913"/>
      <c r="H79" s="913"/>
      <c r="I79" s="914"/>
      <c r="J79" s="422" t="str">
        <f>IF(基本情報入力シート!M118="","",基本情報入力シート!M118)</f>
        <v/>
      </c>
      <c r="K79" s="423" t="str">
        <f>IF(基本情報入力シート!R118="","",基本情報入力シート!R118)</f>
        <v/>
      </c>
      <c r="L79" s="423" t="str">
        <f>IF(基本情報入力シート!W118="","",基本情報入力シート!W118)</f>
        <v/>
      </c>
      <c r="M79" s="424" t="str">
        <f>IF(基本情報入力シート!X118="","",基本情報入力シート!X118)</f>
        <v/>
      </c>
      <c r="N79" s="425" t="str">
        <f>IF(基本情報入力シート!Y118="","",基本情報入力シート!Y118)</f>
        <v/>
      </c>
      <c r="O79" s="99"/>
      <c r="P79" s="1031"/>
      <c r="Q79" s="1032"/>
      <c r="R79" s="462" t="str">
        <f>IFERROR(IF(OR('別紙様式3-2（４・５月）'!R81="",'別紙様式3-2（４・５月）'!Z81="ベア加算"),"",P79*VLOOKUP(N79,【参考】数式用!$AD$2:$AH$27,MATCH(O79,【参考】数式用!$K$4:$N$4,0)+1,0)),"")</f>
        <v/>
      </c>
      <c r="S79" s="121"/>
      <c r="T79" s="1033"/>
      <c r="U79" s="1034"/>
      <c r="V79" s="465" t="str">
        <f>IFERROR(IF(AND('別紙様式3-2（４・５月）'!O81="", O79&lt;&gt;""),P79, P79*VLOOKUP(AF79,【参考】数式用4!$DC$3:$DZ$106,MATCH(N79,【参考】数式用4!$DC$2:$DZ$2,0))),"")</f>
        <v/>
      </c>
      <c r="W79" s="100"/>
      <c r="X79" s="463"/>
      <c r="Y79" s="1000" t="str">
        <f>IFERROR(
     IF(OR('別紙様式3-2（４・５月）'!R81="",'別紙様式3-2（４・５月）'!Z81="ベア加算"),"",
                                            X79*VLOOKUP(N79,【参考】数式用!$AD$2:$AH$27,MATCH(W79,【参考】数式用!$K$4:$N$4,0)+1,0)
      ),"")</f>
        <v/>
      </c>
      <c r="Z79" s="1000"/>
      <c r="AA79" s="121"/>
      <c r="AB79" s="464"/>
      <c r="AC79" s="447" t="str">
        <f>IFERROR(IF(AND('別紙様式3-2（４・５月）'!O81="", W79&lt;&gt;"", W79&lt;&gt;"―"),X79, X79*VLOOKUP(AG79,【参考】数式用4!$DC$3:$DZ$106,MATCH(N79,【参考】数式用4!$DC$2:$DZ$2,0))),"")</f>
        <v/>
      </c>
      <c r="AD79" s="471" t="str">
        <f t="shared" si="2"/>
        <v/>
      </c>
      <c r="AE79" s="419" t="str">
        <f t="shared" si="3"/>
        <v/>
      </c>
      <c r="AF79" s="436" t="str">
        <f>IF(O79="","",'別紙様式3-2（４・５月）'!O81&amp;'別紙様式3-2（４・５月）'!P81&amp;'別紙様式3-2（４・５月）'!Q81&amp;"から"&amp;O79)</f>
        <v/>
      </c>
      <c r="AG79" s="436"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c r="A80" s="437">
        <v>67</v>
      </c>
      <c r="B80" s="912" t="str">
        <f>IF(基本情報入力シート!C119="","",基本情報入力シート!C119)</f>
        <v/>
      </c>
      <c r="C80" s="913"/>
      <c r="D80" s="913"/>
      <c r="E80" s="913"/>
      <c r="F80" s="913"/>
      <c r="G80" s="913"/>
      <c r="H80" s="913"/>
      <c r="I80" s="914"/>
      <c r="J80" s="422" t="str">
        <f>IF(基本情報入力シート!M119="","",基本情報入力シート!M119)</f>
        <v/>
      </c>
      <c r="K80" s="423" t="str">
        <f>IF(基本情報入力シート!R119="","",基本情報入力シート!R119)</f>
        <v/>
      </c>
      <c r="L80" s="423" t="str">
        <f>IF(基本情報入力シート!W119="","",基本情報入力シート!W119)</f>
        <v/>
      </c>
      <c r="M80" s="424" t="str">
        <f>IF(基本情報入力シート!X119="","",基本情報入力シート!X119)</f>
        <v/>
      </c>
      <c r="N80" s="425" t="str">
        <f>IF(基本情報入力シート!Y119="","",基本情報入力シート!Y119)</f>
        <v/>
      </c>
      <c r="O80" s="99"/>
      <c r="P80" s="1031"/>
      <c r="Q80" s="1032"/>
      <c r="R80" s="462" t="str">
        <f>IFERROR(IF(OR('別紙様式3-2（４・５月）'!R82="",'別紙様式3-2（４・５月）'!Z82="ベア加算"),"",P80*VLOOKUP(N80,【参考】数式用!$AD$2:$AH$27,MATCH(O80,【参考】数式用!$K$4:$N$4,0)+1,0)),"")</f>
        <v/>
      </c>
      <c r="S80" s="121"/>
      <c r="T80" s="1033"/>
      <c r="U80" s="1034"/>
      <c r="V80" s="465" t="str">
        <f>IFERROR(IF(AND('別紙様式3-2（４・５月）'!O82="", O80&lt;&gt;""),P80, P80*VLOOKUP(AF80,【参考】数式用4!$DC$3:$DZ$106,MATCH(N80,【参考】数式用4!$DC$2:$DZ$2,0))),"")</f>
        <v/>
      </c>
      <c r="W80" s="100"/>
      <c r="X80" s="463"/>
      <c r="Y80" s="1000" t="str">
        <f>IFERROR(
     IF(OR('別紙様式3-2（４・５月）'!R82="",'別紙様式3-2（４・５月）'!Z82="ベア加算"),"",
                                            X80*VLOOKUP(N80,【参考】数式用!$AD$2:$AH$27,MATCH(W80,【参考】数式用!$K$4:$N$4,0)+1,0)
      ),"")</f>
        <v/>
      </c>
      <c r="Z80" s="1000"/>
      <c r="AA80" s="121"/>
      <c r="AB80" s="464"/>
      <c r="AC80" s="447" t="str">
        <f>IFERROR(IF(AND('別紙様式3-2（４・５月）'!O82="", W80&lt;&gt;"", W80&lt;&gt;"―"),X80, X80*VLOOKUP(AG80,【参考】数式用4!$DC$3:$DZ$106,MATCH(N80,【参考】数式用4!$DC$2:$DZ$2,0))),"")</f>
        <v/>
      </c>
      <c r="AD80" s="471" t="str">
        <f t="shared" si="2"/>
        <v/>
      </c>
      <c r="AE80" s="419" t="str">
        <f t="shared" si="3"/>
        <v/>
      </c>
      <c r="AF80" s="436" t="str">
        <f>IF(O80="","",'別紙様式3-2（４・５月）'!O82&amp;'別紙様式3-2（４・５月）'!P82&amp;'別紙様式3-2（４・５月）'!Q82&amp;"から"&amp;O80)</f>
        <v/>
      </c>
      <c r="AG80" s="436"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c r="A81" s="437">
        <v>68</v>
      </c>
      <c r="B81" s="912" t="str">
        <f>IF(基本情報入力シート!C120="","",基本情報入力シート!C120)</f>
        <v/>
      </c>
      <c r="C81" s="913"/>
      <c r="D81" s="913"/>
      <c r="E81" s="913"/>
      <c r="F81" s="913"/>
      <c r="G81" s="913"/>
      <c r="H81" s="913"/>
      <c r="I81" s="914"/>
      <c r="J81" s="422" t="str">
        <f>IF(基本情報入力シート!M120="","",基本情報入力シート!M120)</f>
        <v/>
      </c>
      <c r="K81" s="423" t="str">
        <f>IF(基本情報入力シート!R120="","",基本情報入力シート!R120)</f>
        <v/>
      </c>
      <c r="L81" s="423" t="str">
        <f>IF(基本情報入力シート!W120="","",基本情報入力シート!W120)</f>
        <v/>
      </c>
      <c r="M81" s="424" t="str">
        <f>IF(基本情報入力シート!X120="","",基本情報入力シート!X120)</f>
        <v/>
      </c>
      <c r="N81" s="425" t="str">
        <f>IF(基本情報入力シート!Y120="","",基本情報入力シート!Y120)</f>
        <v/>
      </c>
      <c r="O81" s="99"/>
      <c r="P81" s="1031"/>
      <c r="Q81" s="1032"/>
      <c r="R81" s="462" t="str">
        <f>IFERROR(IF(OR('別紙様式3-2（４・５月）'!R83="",'別紙様式3-2（４・５月）'!Z83="ベア加算"),"",P81*VLOOKUP(N81,【参考】数式用!$AD$2:$AH$27,MATCH(O81,【参考】数式用!$K$4:$N$4,0)+1,0)),"")</f>
        <v/>
      </c>
      <c r="S81" s="121"/>
      <c r="T81" s="1033"/>
      <c r="U81" s="1034"/>
      <c r="V81" s="465" t="str">
        <f>IFERROR(IF(AND('別紙様式3-2（４・５月）'!O83="", O81&lt;&gt;""),P81, P81*VLOOKUP(AF81,【参考】数式用4!$DC$3:$DZ$106,MATCH(N81,【参考】数式用4!$DC$2:$DZ$2,0))),"")</f>
        <v/>
      </c>
      <c r="W81" s="100"/>
      <c r="X81" s="463"/>
      <c r="Y81" s="1000" t="str">
        <f>IFERROR(
     IF(OR('別紙様式3-2（４・５月）'!R83="",'別紙様式3-2（４・５月）'!Z83="ベア加算"),"",
                                            X81*VLOOKUP(N81,【参考】数式用!$AD$2:$AH$27,MATCH(W81,【参考】数式用!$K$4:$N$4,0)+1,0)
      ),"")</f>
        <v/>
      </c>
      <c r="Z81" s="1000"/>
      <c r="AA81" s="121"/>
      <c r="AB81" s="464"/>
      <c r="AC81" s="447" t="str">
        <f>IFERROR(IF(AND('別紙様式3-2（４・５月）'!O83="", W81&lt;&gt;"", W81&lt;&gt;"―"),X81, X81*VLOOKUP(AG81,【参考】数式用4!$DC$3:$DZ$106,MATCH(N81,【参考】数式用4!$DC$2:$DZ$2,0))),"")</f>
        <v/>
      </c>
      <c r="AD81" s="471" t="str">
        <f t="shared" si="2"/>
        <v/>
      </c>
      <c r="AE81" s="419" t="str">
        <f t="shared" si="3"/>
        <v/>
      </c>
      <c r="AF81" s="436" t="str">
        <f>IF(O81="","",'別紙様式3-2（４・５月）'!O83&amp;'別紙様式3-2（４・５月）'!P83&amp;'別紙様式3-2（４・５月）'!Q83&amp;"から"&amp;O81)</f>
        <v/>
      </c>
      <c r="AG81" s="436"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c r="A82" s="437">
        <v>69</v>
      </c>
      <c r="B82" s="912" t="str">
        <f>IF(基本情報入力シート!C121="","",基本情報入力シート!C121)</f>
        <v/>
      </c>
      <c r="C82" s="913"/>
      <c r="D82" s="913"/>
      <c r="E82" s="913"/>
      <c r="F82" s="913"/>
      <c r="G82" s="913"/>
      <c r="H82" s="913"/>
      <c r="I82" s="914"/>
      <c r="J82" s="422" t="str">
        <f>IF(基本情報入力シート!M121="","",基本情報入力シート!M121)</f>
        <v/>
      </c>
      <c r="K82" s="423" t="str">
        <f>IF(基本情報入力シート!R121="","",基本情報入力シート!R121)</f>
        <v/>
      </c>
      <c r="L82" s="423" t="str">
        <f>IF(基本情報入力シート!W121="","",基本情報入力シート!W121)</f>
        <v/>
      </c>
      <c r="M82" s="424" t="str">
        <f>IF(基本情報入力シート!X121="","",基本情報入力シート!X121)</f>
        <v/>
      </c>
      <c r="N82" s="425" t="str">
        <f>IF(基本情報入力シート!Y121="","",基本情報入力シート!Y121)</f>
        <v/>
      </c>
      <c r="O82" s="99"/>
      <c r="P82" s="1031"/>
      <c r="Q82" s="1032"/>
      <c r="R82" s="462" t="str">
        <f>IFERROR(IF(OR('別紙様式3-2（４・５月）'!R84="",'別紙様式3-2（４・５月）'!Z84="ベア加算"),"",P82*VLOOKUP(N82,【参考】数式用!$AD$2:$AH$27,MATCH(O82,【参考】数式用!$K$4:$N$4,0)+1,0)),"")</f>
        <v/>
      </c>
      <c r="S82" s="121"/>
      <c r="T82" s="1033"/>
      <c r="U82" s="1034"/>
      <c r="V82" s="465" t="str">
        <f>IFERROR(IF(AND('別紙様式3-2（４・５月）'!O84="", O82&lt;&gt;""),P82, P82*VLOOKUP(AF82,【参考】数式用4!$DC$3:$DZ$106,MATCH(N82,【参考】数式用4!$DC$2:$DZ$2,0))),"")</f>
        <v/>
      </c>
      <c r="W82" s="100"/>
      <c r="X82" s="463"/>
      <c r="Y82" s="1000" t="str">
        <f>IFERROR(
     IF(OR('別紙様式3-2（４・５月）'!R84="",'別紙様式3-2（４・５月）'!Z84="ベア加算"),"",
                                            X82*VLOOKUP(N82,【参考】数式用!$AD$2:$AH$27,MATCH(W82,【参考】数式用!$K$4:$N$4,0)+1,0)
      ),"")</f>
        <v/>
      </c>
      <c r="Z82" s="1000"/>
      <c r="AA82" s="121"/>
      <c r="AB82" s="464"/>
      <c r="AC82" s="447" t="str">
        <f>IFERROR(IF(AND('別紙様式3-2（４・５月）'!O84="", W82&lt;&gt;"", W82&lt;&gt;"―"),X82, X82*VLOOKUP(AG82,【参考】数式用4!$DC$3:$DZ$106,MATCH(N82,【参考】数式用4!$DC$2:$DZ$2,0))),"")</f>
        <v/>
      </c>
      <c r="AD82" s="471" t="str">
        <f t="shared" si="2"/>
        <v/>
      </c>
      <c r="AE82" s="419" t="str">
        <f t="shared" si="3"/>
        <v/>
      </c>
      <c r="AF82" s="436" t="str">
        <f>IF(O82="","",'別紙様式3-2（４・５月）'!O84&amp;'別紙様式3-2（４・５月）'!P84&amp;'別紙様式3-2（４・５月）'!Q84&amp;"から"&amp;O82)</f>
        <v/>
      </c>
      <c r="AG82" s="436"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c r="A83" s="437">
        <v>70</v>
      </c>
      <c r="B83" s="912" t="str">
        <f>IF(基本情報入力シート!C122="","",基本情報入力シート!C122)</f>
        <v/>
      </c>
      <c r="C83" s="913"/>
      <c r="D83" s="913"/>
      <c r="E83" s="913"/>
      <c r="F83" s="913"/>
      <c r="G83" s="913"/>
      <c r="H83" s="913"/>
      <c r="I83" s="914"/>
      <c r="J83" s="422" t="str">
        <f>IF(基本情報入力シート!M122="","",基本情報入力シート!M122)</f>
        <v/>
      </c>
      <c r="K83" s="423" t="str">
        <f>IF(基本情報入力シート!R122="","",基本情報入力シート!R122)</f>
        <v/>
      </c>
      <c r="L83" s="423" t="str">
        <f>IF(基本情報入力シート!W122="","",基本情報入力シート!W122)</f>
        <v/>
      </c>
      <c r="M83" s="424" t="str">
        <f>IF(基本情報入力シート!X122="","",基本情報入力シート!X122)</f>
        <v/>
      </c>
      <c r="N83" s="425" t="str">
        <f>IF(基本情報入力シート!Y122="","",基本情報入力シート!Y122)</f>
        <v/>
      </c>
      <c r="O83" s="99"/>
      <c r="P83" s="1031"/>
      <c r="Q83" s="1032"/>
      <c r="R83" s="462" t="str">
        <f>IFERROR(IF(OR('別紙様式3-2（４・５月）'!R85="",'別紙様式3-2（４・５月）'!Z85="ベア加算"),"",P83*VLOOKUP(N83,【参考】数式用!$AD$2:$AH$27,MATCH(O83,【参考】数式用!$K$4:$N$4,0)+1,0)),"")</f>
        <v/>
      </c>
      <c r="S83" s="121"/>
      <c r="T83" s="1033"/>
      <c r="U83" s="1034"/>
      <c r="V83" s="465" t="str">
        <f>IFERROR(IF(AND('別紙様式3-2（４・５月）'!O85="", O83&lt;&gt;""),P83, P83*VLOOKUP(AF83,【参考】数式用4!$DC$3:$DZ$106,MATCH(N83,【参考】数式用4!$DC$2:$DZ$2,0))),"")</f>
        <v/>
      </c>
      <c r="W83" s="100"/>
      <c r="X83" s="463"/>
      <c r="Y83" s="1000" t="str">
        <f>IFERROR(
     IF(OR('別紙様式3-2（４・５月）'!R85="",'別紙様式3-2（４・５月）'!Z85="ベア加算"),"",
                                            X83*VLOOKUP(N83,【参考】数式用!$AD$2:$AH$27,MATCH(W83,【参考】数式用!$K$4:$N$4,0)+1,0)
      ),"")</f>
        <v/>
      </c>
      <c r="Z83" s="1000"/>
      <c r="AA83" s="121"/>
      <c r="AB83" s="464"/>
      <c r="AC83" s="447" t="str">
        <f>IFERROR(IF(AND('別紙様式3-2（４・５月）'!O85="", W83&lt;&gt;"", W83&lt;&gt;"―"),X83, X83*VLOOKUP(AG83,【参考】数式用4!$DC$3:$DZ$106,MATCH(N83,【参考】数式用4!$DC$2:$DZ$2,0))),"")</f>
        <v/>
      </c>
      <c r="AD83" s="471" t="str">
        <f t="shared" si="2"/>
        <v/>
      </c>
      <c r="AE83" s="419" t="str">
        <f t="shared" si="3"/>
        <v/>
      </c>
      <c r="AF83" s="436" t="str">
        <f>IF(O83="","",'別紙様式3-2（４・５月）'!O85&amp;'別紙様式3-2（４・５月）'!P85&amp;'別紙様式3-2（４・５月）'!Q85&amp;"から"&amp;O83)</f>
        <v/>
      </c>
      <c r="AG83" s="436"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c r="A84" s="437">
        <v>71</v>
      </c>
      <c r="B84" s="912" t="str">
        <f>IF(基本情報入力シート!C123="","",基本情報入力シート!C123)</f>
        <v/>
      </c>
      <c r="C84" s="913"/>
      <c r="D84" s="913"/>
      <c r="E84" s="913"/>
      <c r="F84" s="913"/>
      <c r="G84" s="913"/>
      <c r="H84" s="913"/>
      <c r="I84" s="914"/>
      <c r="J84" s="422" t="str">
        <f>IF(基本情報入力シート!M123="","",基本情報入力シート!M123)</f>
        <v/>
      </c>
      <c r="K84" s="423" t="str">
        <f>IF(基本情報入力シート!R123="","",基本情報入力シート!R123)</f>
        <v/>
      </c>
      <c r="L84" s="423" t="str">
        <f>IF(基本情報入力シート!W123="","",基本情報入力シート!W123)</f>
        <v/>
      </c>
      <c r="M84" s="424" t="str">
        <f>IF(基本情報入力シート!X123="","",基本情報入力シート!X123)</f>
        <v/>
      </c>
      <c r="N84" s="425" t="str">
        <f>IF(基本情報入力シート!Y123="","",基本情報入力シート!Y123)</f>
        <v/>
      </c>
      <c r="O84" s="99"/>
      <c r="P84" s="1031"/>
      <c r="Q84" s="1032"/>
      <c r="R84" s="462" t="str">
        <f>IFERROR(IF(OR('別紙様式3-2（４・５月）'!R86="",'別紙様式3-2（４・５月）'!Z86="ベア加算"),"",P84*VLOOKUP(N84,【参考】数式用!$AD$2:$AH$27,MATCH(O84,【参考】数式用!$K$4:$N$4,0)+1,0)),"")</f>
        <v/>
      </c>
      <c r="S84" s="121"/>
      <c r="T84" s="1033"/>
      <c r="U84" s="1034"/>
      <c r="V84" s="465" t="str">
        <f>IFERROR(IF(AND('別紙様式3-2（４・５月）'!O86="", O84&lt;&gt;""),P84, P84*VLOOKUP(AF84,【参考】数式用4!$DC$3:$DZ$106,MATCH(N84,【参考】数式用4!$DC$2:$DZ$2,0))),"")</f>
        <v/>
      </c>
      <c r="W84" s="100"/>
      <c r="X84" s="463"/>
      <c r="Y84" s="1000" t="str">
        <f>IFERROR(
     IF(OR('別紙様式3-2（４・５月）'!R86="",'別紙様式3-2（４・５月）'!Z86="ベア加算"),"",
                                            X84*VLOOKUP(N84,【参考】数式用!$AD$2:$AH$27,MATCH(W84,【参考】数式用!$K$4:$N$4,0)+1,0)
      ),"")</f>
        <v/>
      </c>
      <c r="Z84" s="1000"/>
      <c r="AA84" s="121"/>
      <c r="AB84" s="464"/>
      <c r="AC84" s="447" t="str">
        <f>IFERROR(IF(AND('別紙様式3-2（４・５月）'!O86="", W84&lt;&gt;"", W84&lt;&gt;"―"),X84, X84*VLOOKUP(AG84,【参考】数式用4!$DC$3:$DZ$106,MATCH(N84,【参考】数式用4!$DC$2:$DZ$2,0))),"")</f>
        <v/>
      </c>
      <c r="AD84" s="471" t="str">
        <f t="shared" si="2"/>
        <v/>
      </c>
      <c r="AE84" s="419" t="str">
        <f t="shared" si="3"/>
        <v/>
      </c>
      <c r="AF84" s="436" t="str">
        <f>IF(O84="","",'別紙様式3-2（４・５月）'!O86&amp;'別紙様式3-2（４・５月）'!P86&amp;'別紙様式3-2（４・５月）'!Q86&amp;"から"&amp;O84)</f>
        <v/>
      </c>
      <c r="AG84" s="436"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c r="A85" s="437">
        <v>72</v>
      </c>
      <c r="B85" s="912" t="str">
        <f>IF(基本情報入力シート!C124="","",基本情報入力シート!C124)</f>
        <v/>
      </c>
      <c r="C85" s="913"/>
      <c r="D85" s="913"/>
      <c r="E85" s="913"/>
      <c r="F85" s="913"/>
      <c r="G85" s="913"/>
      <c r="H85" s="913"/>
      <c r="I85" s="914"/>
      <c r="J85" s="422" t="str">
        <f>IF(基本情報入力シート!M124="","",基本情報入力シート!M124)</f>
        <v/>
      </c>
      <c r="K85" s="423" t="str">
        <f>IF(基本情報入力シート!R124="","",基本情報入力シート!R124)</f>
        <v/>
      </c>
      <c r="L85" s="423" t="str">
        <f>IF(基本情報入力シート!W124="","",基本情報入力シート!W124)</f>
        <v/>
      </c>
      <c r="M85" s="424" t="str">
        <f>IF(基本情報入力シート!X124="","",基本情報入力シート!X124)</f>
        <v/>
      </c>
      <c r="N85" s="425" t="str">
        <f>IF(基本情報入力シート!Y124="","",基本情報入力シート!Y124)</f>
        <v/>
      </c>
      <c r="O85" s="99"/>
      <c r="P85" s="1031"/>
      <c r="Q85" s="1032"/>
      <c r="R85" s="462" t="str">
        <f>IFERROR(IF(OR('別紙様式3-2（４・５月）'!R87="",'別紙様式3-2（４・５月）'!Z87="ベア加算"),"",P85*VLOOKUP(N85,【参考】数式用!$AD$2:$AH$27,MATCH(O85,【参考】数式用!$K$4:$N$4,0)+1,0)),"")</f>
        <v/>
      </c>
      <c r="S85" s="121"/>
      <c r="T85" s="1033"/>
      <c r="U85" s="1034"/>
      <c r="V85" s="465" t="str">
        <f>IFERROR(IF(AND('別紙様式3-2（４・５月）'!O87="", O85&lt;&gt;""),P85, P85*VLOOKUP(AF85,【参考】数式用4!$DC$3:$DZ$106,MATCH(N85,【参考】数式用4!$DC$2:$DZ$2,0))),"")</f>
        <v/>
      </c>
      <c r="W85" s="100"/>
      <c r="X85" s="463"/>
      <c r="Y85" s="1000" t="str">
        <f>IFERROR(
     IF(OR('別紙様式3-2（４・５月）'!R87="",'別紙様式3-2（４・５月）'!Z87="ベア加算"),"",
                                            X85*VLOOKUP(N85,【参考】数式用!$AD$2:$AH$27,MATCH(W85,【参考】数式用!$K$4:$N$4,0)+1,0)
      ),"")</f>
        <v/>
      </c>
      <c r="Z85" s="1000"/>
      <c r="AA85" s="121"/>
      <c r="AB85" s="464"/>
      <c r="AC85" s="447" t="str">
        <f>IFERROR(IF(AND('別紙様式3-2（４・５月）'!O87="", W85&lt;&gt;"", W85&lt;&gt;"―"),X85, X85*VLOOKUP(AG85,【参考】数式用4!$DC$3:$DZ$106,MATCH(N85,【参考】数式用4!$DC$2:$DZ$2,0))),"")</f>
        <v/>
      </c>
      <c r="AD85" s="471"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6" t="str">
        <f>IF(O85="","",'別紙様式3-2（４・５月）'!O87&amp;'別紙様式3-2（４・５月）'!P87&amp;'別紙様式3-2（４・５月）'!Q87&amp;"から"&amp;O85)</f>
        <v/>
      </c>
      <c r="AG85" s="436"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c r="A86" s="437">
        <v>73</v>
      </c>
      <c r="B86" s="912" t="str">
        <f>IF(基本情報入力シート!C125="","",基本情報入力シート!C125)</f>
        <v/>
      </c>
      <c r="C86" s="913"/>
      <c r="D86" s="913"/>
      <c r="E86" s="913"/>
      <c r="F86" s="913"/>
      <c r="G86" s="913"/>
      <c r="H86" s="913"/>
      <c r="I86" s="914"/>
      <c r="J86" s="422" t="str">
        <f>IF(基本情報入力シート!M125="","",基本情報入力シート!M125)</f>
        <v/>
      </c>
      <c r="K86" s="423" t="str">
        <f>IF(基本情報入力シート!R125="","",基本情報入力シート!R125)</f>
        <v/>
      </c>
      <c r="L86" s="423" t="str">
        <f>IF(基本情報入力シート!W125="","",基本情報入力シート!W125)</f>
        <v/>
      </c>
      <c r="M86" s="424" t="str">
        <f>IF(基本情報入力シート!X125="","",基本情報入力シート!X125)</f>
        <v/>
      </c>
      <c r="N86" s="425" t="str">
        <f>IF(基本情報入力シート!Y125="","",基本情報入力シート!Y125)</f>
        <v/>
      </c>
      <c r="O86" s="99"/>
      <c r="P86" s="1031"/>
      <c r="Q86" s="1032"/>
      <c r="R86" s="462" t="str">
        <f>IFERROR(IF(OR('別紙様式3-2（４・５月）'!R88="",'別紙様式3-2（４・５月）'!Z88="ベア加算"),"",P86*VLOOKUP(N86,【参考】数式用!$AD$2:$AH$27,MATCH(O86,【参考】数式用!$K$4:$N$4,0)+1,0)),"")</f>
        <v/>
      </c>
      <c r="S86" s="121"/>
      <c r="T86" s="1033"/>
      <c r="U86" s="1034"/>
      <c r="V86" s="465" t="str">
        <f>IFERROR(IF(AND('別紙様式3-2（４・５月）'!O88="", O86&lt;&gt;""),P86, P86*VLOOKUP(AF86,【参考】数式用4!$DC$3:$DZ$106,MATCH(N86,【参考】数式用4!$DC$2:$DZ$2,0))),"")</f>
        <v/>
      </c>
      <c r="W86" s="100"/>
      <c r="X86" s="463"/>
      <c r="Y86" s="1000" t="str">
        <f>IFERROR(
     IF(OR('別紙様式3-2（４・５月）'!R88="",'別紙様式3-2（４・５月）'!Z88="ベア加算"),"",
                                            X86*VLOOKUP(N86,【参考】数式用!$AD$2:$AH$27,MATCH(W86,【参考】数式用!$K$4:$N$4,0)+1,0)
      ),"")</f>
        <v/>
      </c>
      <c r="Z86" s="1000"/>
      <c r="AA86" s="121"/>
      <c r="AB86" s="464"/>
      <c r="AC86" s="447" t="str">
        <f>IFERROR(IF(AND('別紙様式3-2（４・５月）'!O88="", W86&lt;&gt;"", W86&lt;&gt;"―"),X86, X86*VLOOKUP(AG86,【参考】数式用4!$DC$3:$DZ$106,MATCH(N86,【参考】数式用4!$DC$2:$DZ$2,0))),"")</f>
        <v/>
      </c>
      <c r="AD86" s="471" t="str">
        <f t="shared" si="4"/>
        <v/>
      </c>
      <c r="AE86" s="419" t="str">
        <f t="shared" si="5"/>
        <v/>
      </c>
      <c r="AF86" s="436" t="str">
        <f>IF(O86="","",'別紙様式3-2（４・５月）'!O88&amp;'別紙様式3-2（４・５月）'!P88&amp;'別紙様式3-2（４・５月）'!Q88&amp;"から"&amp;O86)</f>
        <v/>
      </c>
      <c r="AG86" s="436"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c r="A87" s="437">
        <v>74</v>
      </c>
      <c r="B87" s="912" t="str">
        <f>IF(基本情報入力シート!C126="","",基本情報入力シート!C126)</f>
        <v/>
      </c>
      <c r="C87" s="913"/>
      <c r="D87" s="913"/>
      <c r="E87" s="913"/>
      <c r="F87" s="913"/>
      <c r="G87" s="913"/>
      <c r="H87" s="913"/>
      <c r="I87" s="914"/>
      <c r="J87" s="422" t="str">
        <f>IF(基本情報入力シート!M126="","",基本情報入力シート!M126)</f>
        <v/>
      </c>
      <c r="K87" s="423" t="str">
        <f>IF(基本情報入力シート!R126="","",基本情報入力シート!R126)</f>
        <v/>
      </c>
      <c r="L87" s="423" t="str">
        <f>IF(基本情報入力シート!W126="","",基本情報入力シート!W126)</f>
        <v/>
      </c>
      <c r="M87" s="424" t="str">
        <f>IF(基本情報入力シート!X126="","",基本情報入力シート!X126)</f>
        <v/>
      </c>
      <c r="N87" s="425" t="str">
        <f>IF(基本情報入力シート!Y126="","",基本情報入力シート!Y126)</f>
        <v/>
      </c>
      <c r="O87" s="99"/>
      <c r="P87" s="1031"/>
      <c r="Q87" s="1032"/>
      <c r="R87" s="462" t="str">
        <f>IFERROR(IF(OR('別紙様式3-2（４・５月）'!R89="",'別紙様式3-2（４・５月）'!Z89="ベア加算"),"",P87*VLOOKUP(N87,【参考】数式用!$AD$2:$AH$27,MATCH(O87,【参考】数式用!$K$4:$N$4,0)+1,0)),"")</f>
        <v/>
      </c>
      <c r="S87" s="121"/>
      <c r="T87" s="1033"/>
      <c r="U87" s="1034"/>
      <c r="V87" s="465" t="str">
        <f>IFERROR(IF(AND('別紙様式3-2（４・５月）'!O89="", O87&lt;&gt;""),P87, P87*VLOOKUP(AF87,【参考】数式用4!$DC$3:$DZ$106,MATCH(N87,【参考】数式用4!$DC$2:$DZ$2,0))),"")</f>
        <v/>
      </c>
      <c r="W87" s="100"/>
      <c r="X87" s="463"/>
      <c r="Y87" s="1000" t="str">
        <f>IFERROR(
     IF(OR('別紙様式3-2（４・５月）'!R89="",'別紙様式3-2（４・５月）'!Z89="ベア加算"),"",
                                            X87*VLOOKUP(N87,【参考】数式用!$AD$2:$AH$27,MATCH(W87,【参考】数式用!$K$4:$N$4,0)+1,0)
      ),"")</f>
        <v/>
      </c>
      <c r="Z87" s="1000"/>
      <c r="AA87" s="121"/>
      <c r="AB87" s="464"/>
      <c r="AC87" s="447" t="str">
        <f>IFERROR(IF(AND('別紙様式3-2（４・５月）'!O89="", W87&lt;&gt;"", W87&lt;&gt;"―"),X87, X87*VLOOKUP(AG87,【参考】数式用4!$DC$3:$DZ$106,MATCH(N87,【参考】数式用4!$DC$2:$DZ$2,0))),"")</f>
        <v/>
      </c>
      <c r="AD87" s="471" t="str">
        <f t="shared" si="4"/>
        <v/>
      </c>
      <c r="AE87" s="419" t="str">
        <f t="shared" si="5"/>
        <v/>
      </c>
      <c r="AF87" s="436" t="str">
        <f>IF(O87="","",'別紙様式3-2（４・５月）'!O89&amp;'別紙様式3-2（４・５月）'!P89&amp;'別紙様式3-2（４・５月）'!Q89&amp;"から"&amp;O87)</f>
        <v/>
      </c>
      <c r="AG87" s="436"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c r="A88" s="437">
        <v>75</v>
      </c>
      <c r="B88" s="912" t="str">
        <f>IF(基本情報入力シート!C127="","",基本情報入力シート!C127)</f>
        <v/>
      </c>
      <c r="C88" s="913"/>
      <c r="D88" s="913"/>
      <c r="E88" s="913"/>
      <c r="F88" s="913"/>
      <c r="G88" s="913"/>
      <c r="H88" s="913"/>
      <c r="I88" s="914"/>
      <c r="J88" s="422" t="str">
        <f>IF(基本情報入力シート!M127="","",基本情報入力シート!M127)</f>
        <v/>
      </c>
      <c r="K88" s="423" t="str">
        <f>IF(基本情報入力シート!R127="","",基本情報入力シート!R127)</f>
        <v/>
      </c>
      <c r="L88" s="423" t="str">
        <f>IF(基本情報入力シート!W127="","",基本情報入力シート!W127)</f>
        <v/>
      </c>
      <c r="M88" s="424" t="str">
        <f>IF(基本情報入力シート!X127="","",基本情報入力シート!X127)</f>
        <v/>
      </c>
      <c r="N88" s="425" t="str">
        <f>IF(基本情報入力シート!Y127="","",基本情報入力シート!Y127)</f>
        <v/>
      </c>
      <c r="O88" s="99"/>
      <c r="P88" s="1031"/>
      <c r="Q88" s="1032"/>
      <c r="R88" s="462" t="str">
        <f>IFERROR(IF(OR('別紙様式3-2（４・５月）'!R90="",'別紙様式3-2（４・５月）'!Z90="ベア加算"),"",P88*VLOOKUP(N88,【参考】数式用!$AD$2:$AH$27,MATCH(O88,【参考】数式用!$K$4:$N$4,0)+1,0)),"")</f>
        <v/>
      </c>
      <c r="S88" s="121"/>
      <c r="T88" s="1033"/>
      <c r="U88" s="1034"/>
      <c r="V88" s="465" t="str">
        <f>IFERROR(IF(AND('別紙様式3-2（４・５月）'!O90="", O88&lt;&gt;""),P88, P88*VLOOKUP(AF88,【参考】数式用4!$DC$3:$DZ$106,MATCH(N88,【参考】数式用4!$DC$2:$DZ$2,0))),"")</f>
        <v/>
      </c>
      <c r="W88" s="100"/>
      <c r="X88" s="463"/>
      <c r="Y88" s="1000" t="str">
        <f>IFERROR(
     IF(OR('別紙様式3-2（４・５月）'!R90="",'別紙様式3-2（４・５月）'!Z90="ベア加算"),"",
                                            X88*VLOOKUP(N88,【参考】数式用!$AD$2:$AH$27,MATCH(W88,【参考】数式用!$K$4:$N$4,0)+1,0)
      ),"")</f>
        <v/>
      </c>
      <c r="Z88" s="1000"/>
      <c r="AA88" s="121"/>
      <c r="AB88" s="464"/>
      <c r="AC88" s="447" t="str">
        <f>IFERROR(IF(AND('別紙様式3-2（４・５月）'!O90="", W88&lt;&gt;"", W88&lt;&gt;"―"),X88, X88*VLOOKUP(AG88,【参考】数式用4!$DC$3:$DZ$106,MATCH(N88,【参考】数式用4!$DC$2:$DZ$2,0))),"")</f>
        <v/>
      </c>
      <c r="AD88" s="471" t="str">
        <f t="shared" si="4"/>
        <v/>
      </c>
      <c r="AE88" s="419" t="str">
        <f t="shared" si="5"/>
        <v/>
      </c>
      <c r="AF88" s="436" t="str">
        <f>IF(O88="","",'別紙様式3-2（４・５月）'!O90&amp;'別紙様式3-2（４・５月）'!P90&amp;'別紙様式3-2（４・５月）'!Q90&amp;"から"&amp;O88)</f>
        <v/>
      </c>
      <c r="AG88" s="436"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c r="A89" s="437">
        <v>76</v>
      </c>
      <c r="B89" s="912" t="str">
        <f>IF(基本情報入力シート!C128="","",基本情報入力シート!C128)</f>
        <v/>
      </c>
      <c r="C89" s="913"/>
      <c r="D89" s="913"/>
      <c r="E89" s="913"/>
      <c r="F89" s="913"/>
      <c r="G89" s="913"/>
      <c r="H89" s="913"/>
      <c r="I89" s="914"/>
      <c r="J89" s="422" t="str">
        <f>IF(基本情報入力シート!M128="","",基本情報入力シート!M128)</f>
        <v/>
      </c>
      <c r="K89" s="423" t="str">
        <f>IF(基本情報入力シート!R128="","",基本情報入力シート!R128)</f>
        <v/>
      </c>
      <c r="L89" s="423" t="str">
        <f>IF(基本情報入力シート!W128="","",基本情報入力シート!W128)</f>
        <v/>
      </c>
      <c r="M89" s="424" t="str">
        <f>IF(基本情報入力シート!X128="","",基本情報入力シート!X128)</f>
        <v/>
      </c>
      <c r="N89" s="425" t="str">
        <f>IF(基本情報入力シート!Y128="","",基本情報入力シート!Y128)</f>
        <v/>
      </c>
      <c r="O89" s="99"/>
      <c r="P89" s="1031"/>
      <c r="Q89" s="1032"/>
      <c r="R89" s="462" t="str">
        <f>IFERROR(IF(OR('別紙様式3-2（４・５月）'!R91="",'別紙様式3-2（４・５月）'!Z91="ベア加算"),"",P89*VLOOKUP(N89,【参考】数式用!$AD$2:$AH$27,MATCH(O89,【参考】数式用!$K$4:$N$4,0)+1,0)),"")</f>
        <v/>
      </c>
      <c r="S89" s="121"/>
      <c r="T89" s="1033"/>
      <c r="U89" s="1034"/>
      <c r="V89" s="465" t="str">
        <f>IFERROR(IF(AND('別紙様式3-2（４・５月）'!O91="", O89&lt;&gt;""),P89, P89*VLOOKUP(AF89,【参考】数式用4!$DC$3:$DZ$106,MATCH(N89,【参考】数式用4!$DC$2:$DZ$2,0))),"")</f>
        <v/>
      </c>
      <c r="W89" s="100"/>
      <c r="X89" s="463"/>
      <c r="Y89" s="1000" t="str">
        <f>IFERROR(
     IF(OR('別紙様式3-2（４・５月）'!R91="",'別紙様式3-2（４・５月）'!Z91="ベア加算"),"",
                                            X89*VLOOKUP(N89,【参考】数式用!$AD$2:$AH$27,MATCH(W89,【参考】数式用!$K$4:$N$4,0)+1,0)
      ),"")</f>
        <v/>
      </c>
      <c r="Z89" s="1000"/>
      <c r="AA89" s="121"/>
      <c r="AB89" s="464"/>
      <c r="AC89" s="447" t="str">
        <f>IFERROR(IF(AND('別紙様式3-2（４・５月）'!O91="", W89&lt;&gt;"", W89&lt;&gt;"―"),X89, X89*VLOOKUP(AG89,【参考】数式用4!$DC$3:$DZ$106,MATCH(N89,【参考】数式用4!$DC$2:$DZ$2,0))),"")</f>
        <v/>
      </c>
      <c r="AD89" s="471" t="str">
        <f t="shared" si="4"/>
        <v/>
      </c>
      <c r="AE89" s="419" t="str">
        <f t="shared" si="5"/>
        <v/>
      </c>
      <c r="AF89" s="436" t="str">
        <f>IF(O89="","",'別紙様式3-2（４・５月）'!O91&amp;'別紙様式3-2（４・５月）'!P91&amp;'別紙様式3-2（４・５月）'!Q91&amp;"から"&amp;O89)</f>
        <v/>
      </c>
      <c r="AG89" s="436"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c r="A90" s="437">
        <v>77</v>
      </c>
      <c r="B90" s="912" t="str">
        <f>IF(基本情報入力シート!C129="","",基本情報入力シート!C129)</f>
        <v/>
      </c>
      <c r="C90" s="913"/>
      <c r="D90" s="913"/>
      <c r="E90" s="913"/>
      <c r="F90" s="913"/>
      <c r="G90" s="913"/>
      <c r="H90" s="913"/>
      <c r="I90" s="914"/>
      <c r="J90" s="422" t="str">
        <f>IF(基本情報入力シート!M129="","",基本情報入力シート!M129)</f>
        <v/>
      </c>
      <c r="K90" s="423" t="str">
        <f>IF(基本情報入力シート!R129="","",基本情報入力シート!R129)</f>
        <v/>
      </c>
      <c r="L90" s="423" t="str">
        <f>IF(基本情報入力シート!W129="","",基本情報入力シート!W129)</f>
        <v/>
      </c>
      <c r="M90" s="424" t="str">
        <f>IF(基本情報入力シート!X129="","",基本情報入力シート!X129)</f>
        <v/>
      </c>
      <c r="N90" s="425" t="str">
        <f>IF(基本情報入力シート!Y129="","",基本情報入力シート!Y129)</f>
        <v/>
      </c>
      <c r="O90" s="99"/>
      <c r="P90" s="1031"/>
      <c r="Q90" s="1032"/>
      <c r="R90" s="462" t="str">
        <f>IFERROR(IF(OR('別紙様式3-2（４・５月）'!R92="",'別紙様式3-2（４・５月）'!Z92="ベア加算"),"",P90*VLOOKUP(N90,【参考】数式用!$AD$2:$AH$27,MATCH(O90,【参考】数式用!$K$4:$N$4,0)+1,0)),"")</f>
        <v/>
      </c>
      <c r="S90" s="121"/>
      <c r="T90" s="1033"/>
      <c r="U90" s="1034"/>
      <c r="V90" s="465" t="str">
        <f>IFERROR(IF(AND('別紙様式3-2（４・５月）'!O92="", O90&lt;&gt;""),P90, P90*VLOOKUP(AF90,【参考】数式用4!$DC$3:$DZ$106,MATCH(N90,【参考】数式用4!$DC$2:$DZ$2,0))),"")</f>
        <v/>
      </c>
      <c r="W90" s="100"/>
      <c r="X90" s="463"/>
      <c r="Y90" s="1000" t="str">
        <f>IFERROR(
     IF(OR('別紙様式3-2（４・５月）'!R92="",'別紙様式3-2（４・５月）'!Z92="ベア加算"),"",
                                            X90*VLOOKUP(N90,【参考】数式用!$AD$2:$AH$27,MATCH(W90,【参考】数式用!$K$4:$N$4,0)+1,0)
      ),"")</f>
        <v/>
      </c>
      <c r="Z90" s="1000"/>
      <c r="AA90" s="121"/>
      <c r="AB90" s="464"/>
      <c r="AC90" s="447" t="str">
        <f>IFERROR(IF(AND('別紙様式3-2（４・５月）'!O92="", W90&lt;&gt;"", W90&lt;&gt;"―"),X90, X90*VLOOKUP(AG90,【参考】数式用4!$DC$3:$DZ$106,MATCH(N90,【参考】数式用4!$DC$2:$DZ$2,0))),"")</f>
        <v/>
      </c>
      <c r="AD90" s="471" t="str">
        <f t="shared" si="4"/>
        <v/>
      </c>
      <c r="AE90" s="419" t="str">
        <f t="shared" si="5"/>
        <v/>
      </c>
      <c r="AF90" s="436" t="str">
        <f>IF(O90="","",'別紙様式3-2（４・５月）'!O92&amp;'別紙様式3-2（４・５月）'!P92&amp;'別紙様式3-2（４・５月）'!Q92&amp;"から"&amp;O90)</f>
        <v/>
      </c>
      <c r="AG90" s="436"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c r="A91" s="437">
        <v>78</v>
      </c>
      <c r="B91" s="912" t="str">
        <f>IF(基本情報入力シート!C130="","",基本情報入力シート!C130)</f>
        <v/>
      </c>
      <c r="C91" s="913"/>
      <c r="D91" s="913"/>
      <c r="E91" s="913"/>
      <c r="F91" s="913"/>
      <c r="G91" s="913"/>
      <c r="H91" s="913"/>
      <c r="I91" s="914"/>
      <c r="J91" s="422" t="str">
        <f>IF(基本情報入力シート!M130="","",基本情報入力シート!M130)</f>
        <v/>
      </c>
      <c r="K91" s="423" t="str">
        <f>IF(基本情報入力シート!R130="","",基本情報入力シート!R130)</f>
        <v/>
      </c>
      <c r="L91" s="423" t="str">
        <f>IF(基本情報入力シート!W130="","",基本情報入力シート!W130)</f>
        <v/>
      </c>
      <c r="M91" s="424" t="str">
        <f>IF(基本情報入力シート!X130="","",基本情報入力シート!X130)</f>
        <v/>
      </c>
      <c r="N91" s="425" t="str">
        <f>IF(基本情報入力シート!Y130="","",基本情報入力シート!Y130)</f>
        <v/>
      </c>
      <c r="O91" s="99"/>
      <c r="P91" s="1031"/>
      <c r="Q91" s="1032"/>
      <c r="R91" s="462" t="str">
        <f>IFERROR(IF(OR('別紙様式3-2（４・５月）'!R93="",'別紙様式3-2（４・５月）'!Z93="ベア加算"),"",P91*VLOOKUP(N91,【参考】数式用!$AD$2:$AH$27,MATCH(O91,【参考】数式用!$K$4:$N$4,0)+1,0)),"")</f>
        <v/>
      </c>
      <c r="S91" s="121"/>
      <c r="T91" s="1033"/>
      <c r="U91" s="1034"/>
      <c r="V91" s="465" t="str">
        <f>IFERROR(IF(AND('別紙様式3-2（４・５月）'!O93="", O91&lt;&gt;""),P91, P91*VLOOKUP(AF91,【参考】数式用4!$DC$3:$DZ$106,MATCH(N91,【参考】数式用4!$DC$2:$DZ$2,0))),"")</f>
        <v/>
      </c>
      <c r="W91" s="100"/>
      <c r="X91" s="463"/>
      <c r="Y91" s="1000" t="str">
        <f>IFERROR(
     IF(OR('別紙様式3-2（４・５月）'!R93="",'別紙様式3-2（４・５月）'!Z93="ベア加算"),"",
                                            X91*VLOOKUP(N91,【参考】数式用!$AD$2:$AH$27,MATCH(W91,【参考】数式用!$K$4:$N$4,0)+1,0)
      ),"")</f>
        <v/>
      </c>
      <c r="Z91" s="1000"/>
      <c r="AA91" s="121"/>
      <c r="AB91" s="464"/>
      <c r="AC91" s="447" t="str">
        <f>IFERROR(IF(AND('別紙様式3-2（４・５月）'!O93="", W91&lt;&gt;"", W91&lt;&gt;"―"),X91, X91*VLOOKUP(AG91,【参考】数式用4!$DC$3:$DZ$106,MATCH(N91,【参考】数式用4!$DC$2:$DZ$2,0))),"")</f>
        <v/>
      </c>
      <c r="AD91" s="471" t="str">
        <f t="shared" si="4"/>
        <v/>
      </c>
      <c r="AE91" s="419" t="str">
        <f t="shared" si="5"/>
        <v/>
      </c>
      <c r="AF91" s="436" t="str">
        <f>IF(O91="","",'別紙様式3-2（４・５月）'!O93&amp;'別紙様式3-2（４・５月）'!P93&amp;'別紙様式3-2（４・５月）'!Q93&amp;"から"&amp;O91)</f>
        <v/>
      </c>
      <c r="AG91" s="436"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c r="A92" s="437">
        <v>79</v>
      </c>
      <c r="B92" s="912" t="str">
        <f>IF(基本情報入力シート!C131="","",基本情報入力シート!C131)</f>
        <v/>
      </c>
      <c r="C92" s="913"/>
      <c r="D92" s="913"/>
      <c r="E92" s="913"/>
      <c r="F92" s="913"/>
      <c r="G92" s="913"/>
      <c r="H92" s="913"/>
      <c r="I92" s="914"/>
      <c r="J92" s="422" t="str">
        <f>IF(基本情報入力シート!M131="","",基本情報入力シート!M131)</f>
        <v/>
      </c>
      <c r="K92" s="423" t="str">
        <f>IF(基本情報入力シート!R131="","",基本情報入力シート!R131)</f>
        <v/>
      </c>
      <c r="L92" s="423" t="str">
        <f>IF(基本情報入力シート!W131="","",基本情報入力シート!W131)</f>
        <v/>
      </c>
      <c r="M92" s="424" t="str">
        <f>IF(基本情報入力シート!X131="","",基本情報入力シート!X131)</f>
        <v/>
      </c>
      <c r="N92" s="425" t="str">
        <f>IF(基本情報入力シート!Y131="","",基本情報入力シート!Y131)</f>
        <v/>
      </c>
      <c r="O92" s="99"/>
      <c r="P92" s="1031"/>
      <c r="Q92" s="1032"/>
      <c r="R92" s="462" t="str">
        <f>IFERROR(IF(OR('別紙様式3-2（４・５月）'!R94="",'別紙様式3-2（４・５月）'!Z94="ベア加算"),"",P92*VLOOKUP(N92,【参考】数式用!$AD$2:$AH$27,MATCH(O92,【参考】数式用!$K$4:$N$4,0)+1,0)),"")</f>
        <v/>
      </c>
      <c r="S92" s="121"/>
      <c r="T92" s="1033"/>
      <c r="U92" s="1034"/>
      <c r="V92" s="465" t="str">
        <f>IFERROR(IF(AND('別紙様式3-2（４・５月）'!O94="", O92&lt;&gt;""),P92, P92*VLOOKUP(AF92,【参考】数式用4!$DC$3:$DZ$106,MATCH(N92,【参考】数式用4!$DC$2:$DZ$2,0))),"")</f>
        <v/>
      </c>
      <c r="W92" s="100"/>
      <c r="X92" s="463"/>
      <c r="Y92" s="1000" t="str">
        <f>IFERROR(
     IF(OR('別紙様式3-2（４・５月）'!R94="",'別紙様式3-2（４・５月）'!Z94="ベア加算"),"",
                                            X92*VLOOKUP(N92,【参考】数式用!$AD$2:$AH$27,MATCH(W92,【参考】数式用!$K$4:$N$4,0)+1,0)
      ),"")</f>
        <v/>
      </c>
      <c r="Z92" s="1000"/>
      <c r="AA92" s="121"/>
      <c r="AB92" s="464"/>
      <c r="AC92" s="447" t="str">
        <f>IFERROR(IF(AND('別紙様式3-2（４・５月）'!O94="", W92&lt;&gt;"", W92&lt;&gt;"―"),X92, X92*VLOOKUP(AG92,【参考】数式用4!$DC$3:$DZ$106,MATCH(N92,【参考】数式用4!$DC$2:$DZ$2,0))),"")</f>
        <v/>
      </c>
      <c r="AD92" s="471" t="str">
        <f t="shared" si="4"/>
        <v/>
      </c>
      <c r="AE92" s="419" t="str">
        <f t="shared" si="5"/>
        <v/>
      </c>
      <c r="AF92" s="436" t="str">
        <f>IF(O92="","",'別紙様式3-2（４・５月）'!O94&amp;'別紙様式3-2（４・５月）'!P94&amp;'別紙様式3-2（４・５月）'!Q94&amp;"から"&amp;O92)</f>
        <v/>
      </c>
      <c r="AG92" s="436"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c r="A93" s="437">
        <v>80</v>
      </c>
      <c r="B93" s="912" t="str">
        <f>IF(基本情報入力シート!C132="","",基本情報入力シート!C132)</f>
        <v/>
      </c>
      <c r="C93" s="913"/>
      <c r="D93" s="913"/>
      <c r="E93" s="913"/>
      <c r="F93" s="913"/>
      <c r="G93" s="913"/>
      <c r="H93" s="913"/>
      <c r="I93" s="914"/>
      <c r="J93" s="422" t="str">
        <f>IF(基本情報入力シート!M132="","",基本情報入力シート!M132)</f>
        <v/>
      </c>
      <c r="K93" s="423" t="str">
        <f>IF(基本情報入力シート!R132="","",基本情報入力シート!R132)</f>
        <v/>
      </c>
      <c r="L93" s="423" t="str">
        <f>IF(基本情報入力シート!W132="","",基本情報入力シート!W132)</f>
        <v/>
      </c>
      <c r="M93" s="424" t="str">
        <f>IF(基本情報入力シート!X132="","",基本情報入力シート!X132)</f>
        <v/>
      </c>
      <c r="N93" s="425" t="str">
        <f>IF(基本情報入力シート!Y132="","",基本情報入力シート!Y132)</f>
        <v/>
      </c>
      <c r="O93" s="99"/>
      <c r="P93" s="1031"/>
      <c r="Q93" s="1032"/>
      <c r="R93" s="462" t="str">
        <f>IFERROR(IF(OR('別紙様式3-2（４・５月）'!R95="",'別紙様式3-2（４・５月）'!Z95="ベア加算"),"",P93*VLOOKUP(N93,【参考】数式用!$AD$2:$AH$27,MATCH(O93,【参考】数式用!$K$4:$N$4,0)+1,0)),"")</f>
        <v/>
      </c>
      <c r="S93" s="121"/>
      <c r="T93" s="1033"/>
      <c r="U93" s="1034"/>
      <c r="V93" s="465" t="str">
        <f>IFERROR(IF(AND('別紙様式3-2（４・５月）'!O95="", O93&lt;&gt;""),P93, P93*VLOOKUP(AF93,【参考】数式用4!$DC$3:$DZ$106,MATCH(N93,【参考】数式用4!$DC$2:$DZ$2,0))),"")</f>
        <v/>
      </c>
      <c r="W93" s="100"/>
      <c r="X93" s="463"/>
      <c r="Y93" s="1000" t="str">
        <f>IFERROR(
     IF(OR('別紙様式3-2（４・５月）'!R95="",'別紙様式3-2（４・５月）'!Z95="ベア加算"),"",
                                            X93*VLOOKUP(N93,【参考】数式用!$AD$2:$AH$27,MATCH(W93,【参考】数式用!$K$4:$N$4,0)+1,0)
      ),"")</f>
        <v/>
      </c>
      <c r="Z93" s="1000"/>
      <c r="AA93" s="121"/>
      <c r="AB93" s="464"/>
      <c r="AC93" s="447" t="str">
        <f>IFERROR(IF(AND('別紙様式3-2（４・５月）'!O95="", W93&lt;&gt;"", W93&lt;&gt;"―"),X93, X93*VLOOKUP(AG93,【参考】数式用4!$DC$3:$DZ$106,MATCH(N93,【参考】数式用4!$DC$2:$DZ$2,0))),"")</f>
        <v/>
      </c>
      <c r="AD93" s="471" t="str">
        <f t="shared" si="4"/>
        <v/>
      </c>
      <c r="AE93" s="419" t="str">
        <f t="shared" si="5"/>
        <v/>
      </c>
      <c r="AF93" s="436" t="str">
        <f>IF(O93="","",'別紙様式3-2（４・５月）'!O95&amp;'別紙様式3-2（４・５月）'!P95&amp;'別紙様式3-2（４・５月）'!Q95&amp;"から"&amp;O93)</f>
        <v/>
      </c>
      <c r="AG93" s="436"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c r="A94" s="437">
        <v>81</v>
      </c>
      <c r="B94" s="912" t="str">
        <f>IF(基本情報入力シート!C133="","",基本情報入力シート!C133)</f>
        <v/>
      </c>
      <c r="C94" s="913"/>
      <c r="D94" s="913"/>
      <c r="E94" s="913"/>
      <c r="F94" s="913"/>
      <c r="G94" s="913"/>
      <c r="H94" s="913"/>
      <c r="I94" s="914"/>
      <c r="J94" s="422" t="str">
        <f>IF(基本情報入力シート!M133="","",基本情報入力シート!M133)</f>
        <v/>
      </c>
      <c r="K94" s="423" t="str">
        <f>IF(基本情報入力シート!R133="","",基本情報入力シート!R133)</f>
        <v/>
      </c>
      <c r="L94" s="423" t="str">
        <f>IF(基本情報入力シート!W133="","",基本情報入力シート!W133)</f>
        <v/>
      </c>
      <c r="M94" s="424" t="str">
        <f>IF(基本情報入力シート!X133="","",基本情報入力シート!X133)</f>
        <v/>
      </c>
      <c r="N94" s="425" t="str">
        <f>IF(基本情報入力シート!Y133="","",基本情報入力シート!Y133)</f>
        <v/>
      </c>
      <c r="O94" s="99"/>
      <c r="P94" s="1031"/>
      <c r="Q94" s="1032"/>
      <c r="R94" s="462" t="str">
        <f>IFERROR(IF(OR('別紙様式3-2（４・５月）'!R96="",'別紙様式3-2（４・５月）'!Z96="ベア加算"),"",P94*VLOOKUP(N94,【参考】数式用!$AD$2:$AH$27,MATCH(O94,【参考】数式用!$K$4:$N$4,0)+1,0)),"")</f>
        <v/>
      </c>
      <c r="S94" s="121"/>
      <c r="T94" s="1033"/>
      <c r="U94" s="1034"/>
      <c r="V94" s="465" t="str">
        <f>IFERROR(IF(AND('別紙様式3-2（４・５月）'!O96="", O94&lt;&gt;""),P94, P94*VLOOKUP(AF94,【参考】数式用4!$DC$3:$DZ$106,MATCH(N94,【参考】数式用4!$DC$2:$DZ$2,0))),"")</f>
        <v/>
      </c>
      <c r="W94" s="100"/>
      <c r="X94" s="463"/>
      <c r="Y94" s="1000" t="str">
        <f>IFERROR(
     IF(OR('別紙様式3-2（４・５月）'!R96="",'別紙様式3-2（４・５月）'!Z96="ベア加算"),"",
                                            X94*VLOOKUP(N94,【参考】数式用!$AD$2:$AH$27,MATCH(W94,【参考】数式用!$K$4:$N$4,0)+1,0)
      ),"")</f>
        <v/>
      </c>
      <c r="Z94" s="1000"/>
      <c r="AA94" s="121"/>
      <c r="AB94" s="464"/>
      <c r="AC94" s="447" t="str">
        <f>IFERROR(IF(AND('別紙様式3-2（４・５月）'!O96="", W94&lt;&gt;"", W94&lt;&gt;"―"),X94, X94*VLOOKUP(AG94,【参考】数式用4!$DC$3:$DZ$106,MATCH(N94,【参考】数式用4!$DC$2:$DZ$2,0))),"")</f>
        <v/>
      </c>
      <c r="AD94" s="471" t="str">
        <f t="shared" si="4"/>
        <v/>
      </c>
      <c r="AE94" s="419" t="str">
        <f t="shared" si="5"/>
        <v/>
      </c>
      <c r="AF94" s="436" t="str">
        <f>IF(O94="","",'別紙様式3-2（４・５月）'!O96&amp;'別紙様式3-2（４・５月）'!P96&amp;'別紙様式3-2（４・５月）'!Q96&amp;"から"&amp;O94)</f>
        <v/>
      </c>
      <c r="AG94" s="436"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c r="A95" s="437">
        <v>82</v>
      </c>
      <c r="B95" s="912" t="str">
        <f>IF(基本情報入力シート!C134="","",基本情報入力シート!C134)</f>
        <v/>
      </c>
      <c r="C95" s="913"/>
      <c r="D95" s="913"/>
      <c r="E95" s="913"/>
      <c r="F95" s="913"/>
      <c r="G95" s="913"/>
      <c r="H95" s="913"/>
      <c r="I95" s="914"/>
      <c r="J95" s="422" t="str">
        <f>IF(基本情報入力シート!M134="","",基本情報入力シート!M134)</f>
        <v/>
      </c>
      <c r="K95" s="423" t="str">
        <f>IF(基本情報入力シート!R134="","",基本情報入力シート!R134)</f>
        <v/>
      </c>
      <c r="L95" s="423" t="str">
        <f>IF(基本情報入力シート!W134="","",基本情報入力シート!W134)</f>
        <v/>
      </c>
      <c r="M95" s="424" t="str">
        <f>IF(基本情報入力シート!X134="","",基本情報入力シート!X134)</f>
        <v/>
      </c>
      <c r="N95" s="425" t="str">
        <f>IF(基本情報入力シート!Y134="","",基本情報入力シート!Y134)</f>
        <v/>
      </c>
      <c r="O95" s="99"/>
      <c r="P95" s="1031"/>
      <c r="Q95" s="1032"/>
      <c r="R95" s="462" t="str">
        <f>IFERROR(IF(OR('別紙様式3-2（４・５月）'!R97="",'別紙様式3-2（４・５月）'!Z97="ベア加算"),"",P95*VLOOKUP(N95,【参考】数式用!$AD$2:$AH$27,MATCH(O95,【参考】数式用!$K$4:$N$4,0)+1,0)),"")</f>
        <v/>
      </c>
      <c r="S95" s="121"/>
      <c r="T95" s="1033"/>
      <c r="U95" s="1034"/>
      <c r="V95" s="465" t="str">
        <f>IFERROR(IF(AND('別紙様式3-2（４・５月）'!O97="", O95&lt;&gt;""),P95, P95*VLOOKUP(AF95,【参考】数式用4!$DC$3:$DZ$106,MATCH(N95,【参考】数式用4!$DC$2:$DZ$2,0))),"")</f>
        <v/>
      </c>
      <c r="W95" s="100"/>
      <c r="X95" s="463"/>
      <c r="Y95" s="1000" t="str">
        <f>IFERROR(
     IF(OR('別紙様式3-2（４・５月）'!R97="",'別紙様式3-2（４・５月）'!Z97="ベア加算"),"",
                                            X95*VLOOKUP(N95,【参考】数式用!$AD$2:$AH$27,MATCH(W95,【参考】数式用!$K$4:$N$4,0)+1,0)
      ),"")</f>
        <v/>
      </c>
      <c r="Z95" s="1000"/>
      <c r="AA95" s="121"/>
      <c r="AB95" s="464"/>
      <c r="AC95" s="447" t="str">
        <f>IFERROR(IF(AND('別紙様式3-2（４・５月）'!O97="", W95&lt;&gt;"", W95&lt;&gt;"―"),X95, X95*VLOOKUP(AG95,【参考】数式用4!$DC$3:$DZ$106,MATCH(N95,【参考】数式用4!$DC$2:$DZ$2,0))),"")</f>
        <v/>
      </c>
      <c r="AD95" s="471" t="str">
        <f t="shared" si="4"/>
        <v/>
      </c>
      <c r="AE95" s="419" t="str">
        <f t="shared" si="5"/>
        <v/>
      </c>
      <c r="AF95" s="436" t="str">
        <f>IF(O95="","",'別紙様式3-2（４・５月）'!O97&amp;'別紙様式3-2（４・５月）'!P97&amp;'別紙様式3-2（４・５月）'!Q97&amp;"から"&amp;O95)</f>
        <v/>
      </c>
      <c r="AG95" s="436"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c r="A96" s="437">
        <v>83</v>
      </c>
      <c r="B96" s="912" t="str">
        <f>IF(基本情報入力シート!C135="","",基本情報入力シート!C135)</f>
        <v/>
      </c>
      <c r="C96" s="913"/>
      <c r="D96" s="913"/>
      <c r="E96" s="913"/>
      <c r="F96" s="913"/>
      <c r="G96" s="913"/>
      <c r="H96" s="913"/>
      <c r="I96" s="914"/>
      <c r="J96" s="422" t="str">
        <f>IF(基本情報入力シート!M135="","",基本情報入力シート!M135)</f>
        <v/>
      </c>
      <c r="K96" s="423" t="str">
        <f>IF(基本情報入力シート!R135="","",基本情報入力シート!R135)</f>
        <v/>
      </c>
      <c r="L96" s="423" t="str">
        <f>IF(基本情報入力シート!W135="","",基本情報入力シート!W135)</f>
        <v/>
      </c>
      <c r="M96" s="424" t="str">
        <f>IF(基本情報入力シート!X135="","",基本情報入力シート!X135)</f>
        <v/>
      </c>
      <c r="N96" s="425" t="str">
        <f>IF(基本情報入力シート!Y135="","",基本情報入力シート!Y135)</f>
        <v/>
      </c>
      <c r="O96" s="99"/>
      <c r="P96" s="1031"/>
      <c r="Q96" s="1032"/>
      <c r="R96" s="462" t="str">
        <f>IFERROR(IF(OR('別紙様式3-2（４・５月）'!R98="",'別紙様式3-2（４・５月）'!Z98="ベア加算"),"",P96*VLOOKUP(N96,【参考】数式用!$AD$2:$AH$27,MATCH(O96,【参考】数式用!$K$4:$N$4,0)+1,0)),"")</f>
        <v/>
      </c>
      <c r="S96" s="121"/>
      <c r="T96" s="1033"/>
      <c r="U96" s="1034"/>
      <c r="V96" s="465" t="str">
        <f>IFERROR(IF(AND('別紙様式3-2（４・５月）'!O98="", O96&lt;&gt;""),P96, P96*VLOOKUP(AF96,【参考】数式用4!$DC$3:$DZ$106,MATCH(N96,【参考】数式用4!$DC$2:$DZ$2,0))),"")</f>
        <v/>
      </c>
      <c r="W96" s="100"/>
      <c r="X96" s="463"/>
      <c r="Y96" s="1000" t="str">
        <f>IFERROR(
     IF(OR('別紙様式3-2（４・５月）'!R98="",'別紙様式3-2（４・５月）'!Z98="ベア加算"),"",
                                            X96*VLOOKUP(N96,【参考】数式用!$AD$2:$AH$27,MATCH(W96,【参考】数式用!$K$4:$N$4,0)+1,0)
      ),"")</f>
        <v/>
      </c>
      <c r="Z96" s="1000"/>
      <c r="AA96" s="121"/>
      <c r="AB96" s="464"/>
      <c r="AC96" s="447" t="str">
        <f>IFERROR(IF(AND('別紙様式3-2（４・５月）'!O98="", W96&lt;&gt;"", W96&lt;&gt;"―"),X96, X96*VLOOKUP(AG96,【参考】数式用4!$DC$3:$DZ$106,MATCH(N96,【参考】数式用4!$DC$2:$DZ$2,0))),"")</f>
        <v/>
      </c>
      <c r="AD96" s="471" t="str">
        <f t="shared" si="4"/>
        <v/>
      </c>
      <c r="AE96" s="419" t="str">
        <f t="shared" si="5"/>
        <v/>
      </c>
      <c r="AF96" s="436" t="str">
        <f>IF(O96="","",'別紙様式3-2（４・５月）'!O98&amp;'別紙様式3-2（４・５月）'!P98&amp;'別紙様式3-2（４・５月）'!Q98&amp;"から"&amp;O96)</f>
        <v/>
      </c>
      <c r="AG96" s="436"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c r="A97" s="437">
        <v>84</v>
      </c>
      <c r="B97" s="912" t="str">
        <f>IF(基本情報入力シート!C136="","",基本情報入力シート!C136)</f>
        <v/>
      </c>
      <c r="C97" s="913"/>
      <c r="D97" s="913"/>
      <c r="E97" s="913"/>
      <c r="F97" s="913"/>
      <c r="G97" s="913"/>
      <c r="H97" s="913"/>
      <c r="I97" s="914"/>
      <c r="J97" s="422" t="str">
        <f>IF(基本情報入力シート!M136="","",基本情報入力シート!M136)</f>
        <v/>
      </c>
      <c r="K97" s="423" t="str">
        <f>IF(基本情報入力シート!R136="","",基本情報入力シート!R136)</f>
        <v/>
      </c>
      <c r="L97" s="423" t="str">
        <f>IF(基本情報入力シート!W136="","",基本情報入力シート!W136)</f>
        <v/>
      </c>
      <c r="M97" s="424" t="str">
        <f>IF(基本情報入力シート!X136="","",基本情報入力シート!X136)</f>
        <v/>
      </c>
      <c r="N97" s="425" t="str">
        <f>IF(基本情報入力シート!Y136="","",基本情報入力シート!Y136)</f>
        <v/>
      </c>
      <c r="O97" s="99"/>
      <c r="P97" s="1031"/>
      <c r="Q97" s="1032"/>
      <c r="R97" s="462" t="str">
        <f>IFERROR(IF(OR('別紙様式3-2（４・５月）'!R99="",'別紙様式3-2（４・５月）'!Z99="ベア加算"),"",P97*VLOOKUP(N97,【参考】数式用!$AD$2:$AH$27,MATCH(O97,【参考】数式用!$K$4:$N$4,0)+1,0)),"")</f>
        <v/>
      </c>
      <c r="S97" s="121"/>
      <c r="T97" s="1033"/>
      <c r="U97" s="1034"/>
      <c r="V97" s="465" t="str">
        <f>IFERROR(IF(AND('別紙様式3-2（４・５月）'!O99="", O97&lt;&gt;""),P97, P97*VLOOKUP(AF97,【参考】数式用4!$DC$3:$DZ$106,MATCH(N97,【参考】数式用4!$DC$2:$DZ$2,0))),"")</f>
        <v/>
      </c>
      <c r="W97" s="100"/>
      <c r="X97" s="463"/>
      <c r="Y97" s="1000" t="str">
        <f>IFERROR(
     IF(OR('別紙様式3-2（４・５月）'!R99="",'別紙様式3-2（４・５月）'!Z99="ベア加算"),"",
                                            X97*VLOOKUP(N97,【参考】数式用!$AD$2:$AH$27,MATCH(W97,【参考】数式用!$K$4:$N$4,0)+1,0)
      ),"")</f>
        <v/>
      </c>
      <c r="Z97" s="1000"/>
      <c r="AA97" s="121"/>
      <c r="AB97" s="464"/>
      <c r="AC97" s="447" t="str">
        <f>IFERROR(IF(AND('別紙様式3-2（４・５月）'!O99="", W97&lt;&gt;"", W97&lt;&gt;"―"),X97, X97*VLOOKUP(AG97,【参考】数式用4!$DC$3:$DZ$106,MATCH(N97,【参考】数式用4!$DC$2:$DZ$2,0))),"")</f>
        <v/>
      </c>
      <c r="AD97" s="471" t="str">
        <f t="shared" si="4"/>
        <v/>
      </c>
      <c r="AE97" s="419" t="str">
        <f t="shared" si="5"/>
        <v/>
      </c>
      <c r="AF97" s="436" t="str">
        <f>IF(O97="","",'別紙様式3-2（４・５月）'!O99&amp;'別紙様式3-2（４・５月）'!P99&amp;'別紙様式3-2（４・５月）'!Q99&amp;"から"&amp;O97)</f>
        <v/>
      </c>
      <c r="AG97" s="436"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c r="A98" s="437">
        <v>85</v>
      </c>
      <c r="B98" s="912" t="str">
        <f>IF(基本情報入力シート!C137="","",基本情報入力シート!C137)</f>
        <v/>
      </c>
      <c r="C98" s="913"/>
      <c r="D98" s="913"/>
      <c r="E98" s="913"/>
      <c r="F98" s="913"/>
      <c r="G98" s="913"/>
      <c r="H98" s="913"/>
      <c r="I98" s="914"/>
      <c r="J98" s="422" t="str">
        <f>IF(基本情報入力シート!M137="","",基本情報入力シート!M137)</f>
        <v/>
      </c>
      <c r="K98" s="423" t="str">
        <f>IF(基本情報入力シート!R137="","",基本情報入力シート!R137)</f>
        <v/>
      </c>
      <c r="L98" s="423" t="str">
        <f>IF(基本情報入力シート!W137="","",基本情報入力シート!W137)</f>
        <v/>
      </c>
      <c r="M98" s="424" t="str">
        <f>IF(基本情報入力シート!X137="","",基本情報入力シート!X137)</f>
        <v/>
      </c>
      <c r="N98" s="425" t="str">
        <f>IF(基本情報入力シート!Y137="","",基本情報入力シート!Y137)</f>
        <v/>
      </c>
      <c r="O98" s="99"/>
      <c r="P98" s="1031"/>
      <c r="Q98" s="1032"/>
      <c r="R98" s="462" t="str">
        <f>IFERROR(IF(OR('別紙様式3-2（４・５月）'!R100="",'別紙様式3-2（４・５月）'!Z100="ベア加算"),"",P98*VLOOKUP(N98,【参考】数式用!$AD$2:$AH$27,MATCH(O98,【参考】数式用!$K$4:$N$4,0)+1,0)),"")</f>
        <v/>
      </c>
      <c r="S98" s="121"/>
      <c r="T98" s="1033"/>
      <c r="U98" s="1034"/>
      <c r="V98" s="465" t="str">
        <f>IFERROR(IF(AND('別紙様式3-2（４・５月）'!O100="", O98&lt;&gt;""),P98, P98*VLOOKUP(AF98,【参考】数式用4!$DC$3:$DZ$106,MATCH(N98,【参考】数式用4!$DC$2:$DZ$2,0))),"")</f>
        <v/>
      </c>
      <c r="W98" s="100"/>
      <c r="X98" s="463"/>
      <c r="Y98" s="1000" t="str">
        <f>IFERROR(
     IF(OR('別紙様式3-2（４・５月）'!R100="",'別紙様式3-2（４・５月）'!Z100="ベア加算"),"",
                                            X98*VLOOKUP(N98,【参考】数式用!$AD$2:$AH$27,MATCH(W98,【参考】数式用!$K$4:$N$4,0)+1,0)
      ),"")</f>
        <v/>
      </c>
      <c r="Z98" s="1000"/>
      <c r="AA98" s="121"/>
      <c r="AB98" s="464"/>
      <c r="AC98" s="447" t="str">
        <f>IFERROR(IF(AND('別紙様式3-2（４・５月）'!O100="", W98&lt;&gt;"", W98&lt;&gt;"―"),X98, X98*VLOOKUP(AG98,【参考】数式用4!$DC$3:$DZ$106,MATCH(N98,【参考】数式用4!$DC$2:$DZ$2,0))),"")</f>
        <v/>
      </c>
      <c r="AD98" s="471" t="str">
        <f t="shared" si="4"/>
        <v/>
      </c>
      <c r="AE98" s="419" t="str">
        <f t="shared" si="5"/>
        <v/>
      </c>
      <c r="AF98" s="436" t="str">
        <f>IF(O98="","",'別紙様式3-2（４・５月）'!O100&amp;'別紙様式3-2（４・５月）'!P100&amp;'別紙様式3-2（４・５月）'!Q100&amp;"から"&amp;O98)</f>
        <v/>
      </c>
      <c r="AG98" s="436"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c r="A99" s="437">
        <v>86</v>
      </c>
      <c r="B99" s="912" t="str">
        <f>IF(基本情報入力シート!C138="","",基本情報入力シート!C138)</f>
        <v/>
      </c>
      <c r="C99" s="913"/>
      <c r="D99" s="913"/>
      <c r="E99" s="913"/>
      <c r="F99" s="913"/>
      <c r="G99" s="913"/>
      <c r="H99" s="913"/>
      <c r="I99" s="914"/>
      <c r="J99" s="422" t="str">
        <f>IF(基本情報入力シート!M138="","",基本情報入力シート!M138)</f>
        <v/>
      </c>
      <c r="K99" s="423" t="str">
        <f>IF(基本情報入力シート!R138="","",基本情報入力シート!R138)</f>
        <v/>
      </c>
      <c r="L99" s="423" t="str">
        <f>IF(基本情報入力シート!W138="","",基本情報入力シート!W138)</f>
        <v/>
      </c>
      <c r="M99" s="424" t="str">
        <f>IF(基本情報入力シート!X138="","",基本情報入力シート!X138)</f>
        <v/>
      </c>
      <c r="N99" s="425" t="str">
        <f>IF(基本情報入力シート!Y138="","",基本情報入力シート!Y138)</f>
        <v/>
      </c>
      <c r="O99" s="99"/>
      <c r="P99" s="1031"/>
      <c r="Q99" s="1032"/>
      <c r="R99" s="462" t="str">
        <f>IFERROR(IF(OR('別紙様式3-2（４・５月）'!R101="",'別紙様式3-2（４・５月）'!Z101="ベア加算"),"",P99*VLOOKUP(N99,【参考】数式用!$AD$2:$AH$27,MATCH(O99,【参考】数式用!$K$4:$N$4,0)+1,0)),"")</f>
        <v/>
      </c>
      <c r="S99" s="121"/>
      <c r="T99" s="1033"/>
      <c r="U99" s="1034"/>
      <c r="V99" s="465" t="str">
        <f>IFERROR(IF(AND('別紙様式3-2（４・５月）'!O101="", O99&lt;&gt;""),P99, P99*VLOOKUP(AF99,【参考】数式用4!$DC$3:$DZ$106,MATCH(N99,【参考】数式用4!$DC$2:$DZ$2,0))),"")</f>
        <v/>
      </c>
      <c r="W99" s="100"/>
      <c r="X99" s="463"/>
      <c r="Y99" s="1000" t="str">
        <f>IFERROR(
     IF(OR('別紙様式3-2（４・５月）'!R101="",'別紙様式3-2（４・５月）'!Z101="ベア加算"),"",
                                            X99*VLOOKUP(N99,【参考】数式用!$AD$2:$AH$27,MATCH(W99,【参考】数式用!$K$4:$N$4,0)+1,0)
      ),"")</f>
        <v/>
      </c>
      <c r="Z99" s="1000"/>
      <c r="AA99" s="121"/>
      <c r="AB99" s="464"/>
      <c r="AC99" s="447" t="str">
        <f>IFERROR(IF(AND('別紙様式3-2（４・５月）'!O101="", W99&lt;&gt;"", W99&lt;&gt;"―"),X99, X99*VLOOKUP(AG99,【参考】数式用4!$DC$3:$DZ$106,MATCH(N99,【参考】数式用4!$DC$2:$DZ$2,0))),"")</f>
        <v/>
      </c>
      <c r="AD99" s="471" t="str">
        <f t="shared" si="4"/>
        <v/>
      </c>
      <c r="AE99" s="419" t="str">
        <f t="shared" si="5"/>
        <v/>
      </c>
      <c r="AF99" s="436" t="str">
        <f>IF(O99="","",'別紙様式3-2（４・５月）'!O101&amp;'別紙様式3-2（４・５月）'!P101&amp;'別紙様式3-2（４・５月）'!Q101&amp;"から"&amp;O99)</f>
        <v/>
      </c>
      <c r="AG99" s="436"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c r="A100" s="437">
        <v>87</v>
      </c>
      <c r="B100" s="912" t="str">
        <f>IF(基本情報入力シート!C139="","",基本情報入力シート!C139)</f>
        <v/>
      </c>
      <c r="C100" s="913"/>
      <c r="D100" s="913"/>
      <c r="E100" s="913"/>
      <c r="F100" s="913"/>
      <c r="G100" s="913"/>
      <c r="H100" s="913"/>
      <c r="I100" s="914"/>
      <c r="J100" s="422" t="str">
        <f>IF(基本情報入力シート!M139="","",基本情報入力シート!M139)</f>
        <v/>
      </c>
      <c r="K100" s="423" t="str">
        <f>IF(基本情報入力シート!R139="","",基本情報入力シート!R139)</f>
        <v/>
      </c>
      <c r="L100" s="423" t="str">
        <f>IF(基本情報入力シート!W139="","",基本情報入力シート!W139)</f>
        <v/>
      </c>
      <c r="M100" s="424" t="str">
        <f>IF(基本情報入力シート!X139="","",基本情報入力シート!X139)</f>
        <v/>
      </c>
      <c r="N100" s="425" t="str">
        <f>IF(基本情報入力シート!Y139="","",基本情報入力シート!Y139)</f>
        <v/>
      </c>
      <c r="O100" s="99"/>
      <c r="P100" s="1031"/>
      <c r="Q100" s="1032"/>
      <c r="R100" s="462" t="str">
        <f>IFERROR(IF(OR('別紙様式3-2（４・５月）'!R102="",'別紙様式3-2（４・５月）'!Z102="ベア加算"),"",P100*VLOOKUP(N100,【参考】数式用!$AD$2:$AH$27,MATCH(O100,【参考】数式用!$K$4:$N$4,0)+1,0)),"")</f>
        <v/>
      </c>
      <c r="S100" s="121"/>
      <c r="T100" s="1033"/>
      <c r="U100" s="1034"/>
      <c r="V100" s="465" t="str">
        <f>IFERROR(IF(AND('別紙様式3-2（４・５月）'!O102="", O100&lt;&gt;""),P100, P100*VLOOKUP(AF100,【参考】数式用4!$DC$3:$DZ$106,MATCH(N100,【参考】数式用4!$DC$2:$DZ$2,0))),"")</f>
        <v/>
      </c>
      <c r="W100" s="100"/>
      <c r="X100" s="463"/>
      <c r="Y100" s="1000" t="str">
        <f>IFERROR(
     IF(OR('別紙様式3-2（４・５月）'!R102="",'別紙様式3-2（４・５月）'!Z102="ベア加算"),"",
                                            X100*VLOOKUP(N100,【参考】数式用!$AD$2:$AH$27,MATCH(W100,【参考】数式用!$K$4:$N$4,0)+1,0)
      ),"")</f>
        <v/>
      </c>
      <c r="Z100" s="1000"/>
      <c r="AA100" s="121"/>
      <c r="AB100" s="464"/>
      <c r="AC100" s="447" t="str">
        <f>IFERROR(IF(AND('別紙様式3-2（４・５月）'!O102="", W100&lt;&gt;"", W100&lt;&gt;"―"),X100, X100*VLOOKUP(AG100,【参考】数式用4!$DC$3:$DZ$106,MATCH(N100,【参考】数式用4!$DC$2:$DZ$2,0))),"")</f>
        <v/>
      </c>
      <c r="AD100" s="471" t="str">
        <f t="shared" si="4"/>
        <v/>
      </c>
      <c r="AE100" s="419" t="str">
        <f t="shared" si="5"/>
        <v/>
      </c>
      <c r="AF100" s="436" t="str">
        <f>IF(O100="","",'別紙様式3-2（４・５月）'!O102&amp;'別紙様式3-2（４・５月）'!P102&amp;'別紙様式3-2（４・５月）'!Q102&amp;"から"&amp;O100)</f>
        <v/>
      </c>
      <c r="AG100" s="436"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c r="A101" s="437">
        <v>88</v>
      </c>
      <c r="B101" s="912" t="str">
        <f>IF(基本情報入力シート!C140="","",基本情報入力シート!C140)</f>
        <v/>
      </c>
      <c r="C101" s="913"/>
      <c r="D101" s="913"/>
      <c r="E101" s="913"/>
      <c r="F101" s="913"/>
      <c r="G101" s="913"/>
      <c r="H101" s="913"/>
      <c r="I101" s="914"/>
      <c r="J101" s="422" t="str">
        <f>IF(基本情報入力シート!M140="","",基本情報入力シート!M140)</f>
        <v/>
      </c>
      <c r="K101" s="423" t="str">
        <f>IF(基本情報入力シート!R140="","",基本情報入力シート!R140)</f>
        <v/>
      </c>
      <c r="L101" s="423" t="str">
        <f>IF(基本情報入力シート!W140="","",基本情報入力シート!W140)</f>
        <v/>
      </c>
      <c r="M101" s="424" t="str">
        <f>IF(基本情報入力シート!X140="","",基本情報入力シート!X140)</f>
        <v/>
      </c>
      <c r="N101" s="425" t="str">
        <f>IF(基本情報入力シート!Y140="","",基本情報入力シート!Y140)</f>
        <v/>
      </c>
      <c r="O101" s="99"/>
      <c r="P101" s="1031"/>
      <c r="Q101" s="1032"/>
      <c r="R101" s="462" t="str">
        <f>IFERROR(IF(OR('別紙様式3-2（４・５月）'!R103="",'別紙様式3-2（４・５月）'!Z103="ベア加算"),"",P101*VLOOKUP(N101,【参考】数式用!$AD$2:$AH$27,MATCH(O101,【参考】数式用!$K$4:$N$4,0)+1,0)),"")</f>
        <v/>
      </c>
      <c r="S101" s="121"/>
      <c r="T101" s="1033"/>
      <c r="U101" s="1034"/>
      <c r="V101" s="465" t="str">
        <f>IFERROR(IF(AND('別紙様式3-2（４・５月）'!O103="", O101&lt;&gt;""),P101, P101*VLOOKUP(AF101,【参考】数式用4!$DC$3:$DZ$106,MATCH(N101,【参考】数式用4!$DC$2:$DZ$2,0))),"")</f>
        <v/>
      </c>
      <c r="W101" s="100"/>
      <c r="X101" s="463"/>
      <c r="Y101" s="1000" t="str">
        <f>IFERROR(
     IF(OR('別紙様式3-2（４・５月）'!R103="",'別紙様式3-2（４・５月）'!Z103="ベア加算"),"",
                                            X101*VLOOKUP(N101,【参考】数式用!$AD$2:$AH$27,MATCH(W101,【参考】数式用!$K$4:$N$4,0)+1,0)
      ),"")</f>
        <v/>
      </c>
      <c r="Z101" s="1000"/>
      <c r="AA101" s="121"/>
      <c r="AB101" s="464"/>
      <c r="AC101" s="447" t="str">
        <f>IFERROR(IF(AND('別紙様式3-2（４・５月）'!O103="", W101&lt;&gt;"", W101&lt;&gt;"―"),X101, X101*VLOOKUP(AG101,【参考】数式用4!$DC$3:$DZ$106,MATCH(N101,【参考】数式用4!$DC$2:$DZ$2,0))),"")</f>
        <v/>
      </c>
      <c r="AD101" s="471" t="str">
        <f t="shared" si="4"/>
        <v/>
      </c>
      <c r="AE101" s="419" t="str">
        <f t="shared" si="5"/>
        <v/>
      </c>
      <c r="AF101" s="436" t="str">
        <f>IF(O101="","",'別紙様式3-2（４・５月）'!O103&amp;'別紙様式3-2（４・５月）'!P103&amp;'別紙様式3-2（４・５月）'!Q103&amp;"から"&amp;O101)</f>
        <v/>
      </c>
      <c r="AG101" s="436"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c r="A102" s="437">
        <v>89</v>
      </c>
      <c r="B102" s="912" t="str">
        <f>IF(基本情報入力シート!C141="","",基本情報入力シート!C141)</f>
        <v/>
      </c>
      <c r="C102" s="913"/>
      <c r="D102" s="913"/>
      <c r="E102" s="913"/>
      <c r="F102" s="913"/>
      <c r="G102" s="913"/>
      <c r="H102" s="913"/>
      <c r="I102" s="914"/>
      <c r="J102" s="422" t="str">
        <f>IF(基本情報入力シート!M141="","",基本情報入力シート!M141)</f>
        <v/>
      </c>
      <c r="K102" s="423" t="str">
        <f>IF(基本情報入力シート!R141="","",基本情報入力シート!R141)</f>
        <v/>
      </c>
      <c r="L102" s="423" t="str">
        <f>IF(基本情報入力シート!W141="","",基本情報入力シート!W141)</f>
        <v/>
      </c>
      <c r="M102" s="424" t="str">
        <f>IF(基本情報入力シート!X141="","",基本情報入力シート!X141)</f>
        <v/>
      </c>
      <c r="N102" s="425" t="str">
        <f>IF(基本情報入力シート!Y141="","",基本情報入力シート!Y141)</f>
        <v/>
      </c>
      <c r="O102" s="99"/>
      <c r="P102" s="1031"/>
      <c r="Q102" s="1032"/>
      <c r="R102" s="462" t="str">
        <f>IFERROR(IF(OR('別紙様式3-2（４・５月）'!R104="",'別紙様式3-2（４・５月）'!Z104="ベア加算"),"",P102*VLOOKUP(N102,【参考】数式用!$AD$2:$AH$27,MATCH(O102,【参考】数式用!$K$4:$N$4,0)+1,0)),"")</f>
        <v/>
      </c>
      <c r="S102" s="121"/>
      <c r="T102" s="1033"/>
      <c r="U102" s="1034"/>
      <c r="V102" s="465" t="str">
        <f>IFERROR(IF(AND('別紙様式3-2（４・５月）'!O104="", O102&lt;&gt;""),P102, P102*VLOOKUP(AF102,【参考】数式用4!$DC$3:$DZ$106,MATCH(N102,【参考】数式用4!$DC$2:$DZ$2,0))),"")</f>
        <v/>
      </c>
      <c r="W102" s="100"/>
      <c r="X102" s="463"/>
      <c r="Y102" s="1000" t="str">
        <f>IFERROR(
     IF(OR('別紙様式3-2（４・５月）'!R104="",'別紙様式3-2（４・５月）'!Z104="ベア加算"),"",
                                            X102*VLOOKUP(N102,【参考】数式用!$AD$2:$AH$27,MATCH(W102,【参考】数式用!$K$4:$N$4,0)+1,0)
      ),"")</f>
        <v/>
      </c>
      <c r="Z102" s="1000"/>
      <c r="AA102" s="121"/>
      <c r="AB102" s="464"/>
      <c r="AC102" s="447" t="str">
        <f>IFERROR(IF(AND('別紙様式3-2（４・５月）'!O104="", W102&lt;&gt;"", W102&lt;&gt;"―"),X102, X102*VLOOKUP(AG102,【参考】数式用4!$DC$3:$DZ$106,MATCH(N102,【参考】数式用4!$DC$2:$DZ$2,0))),"")</f>
        <v/>
      </c>
      <c r="AD102" s="471" t="str">
        <f t="shared" si="4"/>
        <v/>
      </c>
      <c r="AE102" s="419" t="str">
        <f t="shared" si="5"/>
        <v/>
      </c>
      <c r="AF102" s="436" t="str">
        <f>IF(O102="","",'別紙様式3-2（４・５月）'!O104&amp;'別紙様式3-2（４・５月）'!P104&amp;'別紙様式3-2（４・５月）'!Q104&amp;"から"&amp;O102)</f>
        <v/>
      </c>
      <c r="AG102" s="436"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c r="A103" s="437">
        <v>90</v>
      </c>
      <c r="B103" s="912" t="str">
        <f>IF(基本情報入力シート!C142="","",基本情報入力シート!C142)</f>
        <v/>
      </c>
      <c r="C103" s="913"/>
      <c r="D103" s="913"/>
      <c r="E103" s="913"/>
      <c r="F103" s="913"/>
      <c r="G103" s="913"/>
      <c r="H103" s="913"/>
      <c r="I103" s="914"/>
      <c r="J103" s="422" t="str">
        <f>IF(基本情報入力シート!M142="","",基本情報入力シート!M142)</f>
        <v/>
      </c>
      <c r="K103" s="423" t="str">
        <f>IF(基本情報入力シート!R142="","",基本情報入力シート!R142)</f>
        <v/>
      </c>
      <c r="L103" s="423" t="str">
        <f>IF(基本情報入力シート!W142="","",基本情報入力シート!W142)</f>
        <v/>
      </c>
      <c r="M103" s="424" t="str">
        <f>IF(基本情報入力シート!X142="","",基本情報入力シート!X142)</f>
        <v/>
      </c>
      <c r="N103" s="425" t="str">
        <f>IF(基本情報入力シート!Y142="","",基本情報入力シート!Y142)</f>
        <v/>
      </c>
      <c r="O103" s="99"/>
      <c r="P103" s="1031"/>
      <c r="Q103" s="1032"/>
      <c r="R103" s="462" t="str">
        <f>IFERROR(IF(OR('別紙様式3-2（４・５月）'!R105="",'別紙様式3-2（４・５月）'!Z105="ベア加算"),"",P103*VLOOKUP(N103,【参考】数式用!$AD$2:$AH$27,MATCH(O103,【参考】数式用!$K$4:$N$4,0)+1,0)),"")</f>
        <v/>
      </c>
      <c r="S103" s="121"/>
      <c r="T103" s="1033"/>
      <c r="U103" s="1034"/>
      <c r="V103" s="465" t="str">
        <f>IFERROR(IF(AND('別紙様式3-2（４・５月）'!O105="", O103&lt;&gt;""),P103, P103*VLOOKUP(AF103,【参考】数式用4!$DC$3:$DZ$106,MATCH(N103,【参考】数式用4!$DC$2:$DZ$2,0))),"")</f>
        <v/>
      </c>
      <c r="W103" s="100"/>
      <c r="X103" s="463"/>
      <c r="Y103" s="1000" t="str">
        <f>IFERROR(
     IF(OR('別紙様式3-2（４・５月）'!R105="",'別紙様式3-2（４・５月）'!Z105="ベア加算"),"",
                                            X103*VLOOKUP(N103,【参考】数式用!$AD$2:$AH$27,MATCH(W103,【参考】数式用!$K$4:$N$4,0)+1,0)
      ),"")</f>
        <v/>
      </c>
      <c r="Z103" s="1000"/>
      <c r="AA103" s="121"/>
      <c r="AB103" s="464"/>
      <c r="AC103" s="447" t="str">
        <f>IFERROR(IF(AND('別紙様式3-2（４・５月）'!O105="", W103&lt;&gt;"", W103&lt;&gt;"―"),X103, X103*VLOOKUP(AG103,【参考】数式用4!$DC$3:$DZ$106,MATCH(N103,【参考】数式用4!$DC$2:$DZ$2,0))),"")</f>
        <v/>
      </c>
      <c r="AD103" s="471" t="str">
        <f t="shared" si="4"/>
        <v/>
      </c>
      <c r="AE103" s="419" t="str">
        <f t="shared" si="5"/>
        <v/>
      </c>
      <c r="AF103" s="436" t="str">
        <f>IF(O103="","",'別紙様式3-2（４・５月）'!O105&amp;'別紙様式3-2（４・５月）'!P105&amp;'別紙様式3-2（４・５月）'!Q105&amp;"から"&amp;O103)</f>
        <v/>
      </c>
      <c r="AG103" s="436"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c r="A104" s="437">
        <v>91</v>
      </c>
      <c r="B104" s="912" t="str">
        <f>IF(基本情報入力シート!C143="","",基本情報入力シート!C143)</f>
        <v/>
      </c>
      <c r="C104" s="913"/>
      <c r="D104" s="913"/>
      <c r="E104" s="913"/>
      <c r="F104" s="913"/>
      <c r="G104" s="913"/>
      <c r="H104" s="913"/>
      <c r="I104" s="914"/>
      <c r="J104" s="422" t="str">
        <f>IF(基本情報入力シート!M143="","",基本情報入力シート!M143)</f>
        <v/>
      </c>
      <c r="K104" s="423" t="str">
        <f>IF(基本情報入力シート!R143="","",基本情報入力シート!R143)</f>
        <v/>
      </c>
      <c r="L104" s="423" t="str">
        <f>IF(基本情報入力シート!W143="","",基本情報入力シート!W143)</f>
        <v/>
      </c>
      <c r="M104" s="424" t="str">
        <f>IF(基本情報入力シート!X143="","",基本情報入力シート!X143)</f>
        <v/>
      </c>
      <c r="N104" s="425" t="str">
        <f>IF(基本情報入力シート!Y143="","",基本情報入力シート!Y143)</f>
        <v/>
      </c>
      <c r="O104" s="99"/>
      <c r="P104" s="1031"/>
      <c r="Q104" s="1032"/>
      <c r="R104" s="462" t="str">
        <f>IFERROR(IF(OR('別紙様式3-2（４・５月）'!R106="",'別紙様式3-2（４・５月）'!Z106="ベア加算"),"",P104*VLOOKUP(N104,【参考】数式用!$AD$2:$AH$27,MATCH(O104,【参考】数式用!$K$4:$N$4,0)+1,0)),"")</f>
        <v/>
      </c>
      <c r="S104" s="121"/>
      <c r="T104" s="1033"/>
      <c r="U104" s="1034"/>
      <c r="V104" s="465" t="str">
        <f>IFERROR(IF(AND('別紙様式3-2（４・５月）'!O106="", O104&lt;&gt;""),P104, P104*VLOOKUP(AF104,【参考】数式用4!$DC$3:$DZ$106,MATCH(N104,【参考】数式用4!$DC$2:$DZ$2,0))),"")</f>
        <v/>
      </c>
      <c r="W104" s="100"/>
      <c r="X104" s="463"/>
      <c r="Y104" s="1000" t="str">
        <f>IFERROR(
     IF(OR('別紙様式3-2（４・５月）'!R106="",'別紙様式3-2（４・５月）'!Z106="ベア加算"),"",
                                            X104*VLOOKUP(N104,【参考】数式用!$AD$2:$AH$27,MATCH(W104,【参考】数式用!$K$4:$N$4,0)+1,0)
      ),"")</f>
        <v/>
      </c>
      <c r="Z104" s="1000"/>
      <c r="AA104" s="121"/>
      <c r="AB104" s="464"/>
      <c r="AC104" s="447" t="str">
        <f>IFERROR(IF(AND('別紙様式3-2（４・５月）'!O106="", W104&lt;&gt;"", W104&lt;&gt;"―"),X104, X104*VLOOKUP(AG104,【参考】数式用4!$DC$3:$DZ$106,MATCH(N104,【参考】数式用4!$DC$2:$DZ$2,0))),"")</f>
        <v/>
      </c>
      <c r="AD104" s="471" t="str">
        <f t="shared" si="4"/>
        <v/>
      </c>
      <c r="AE104" s="419" t="str">
        <f t="shared" si="5"/>
        <v/>
      </c>
      <c r="AF104" s="436" t="str">
        <f>IF(O104="","",'別紙様式3-2（４・５月）'!O106&amp;'別紙様式3-2（４・５月）'!P106&amp;'別紙様式3-2（４・５月）'!Q106&amp;"から"&amp;O104)</f>
        <v/>
      </c>
      <c r="AG104" s="436"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c r="A105" s="437">
        <v>92</v>
      </c>
      <c r="B105" s="912" t="str">
        <f>IF(基本情報入力シート!C144="","",基本情報入力シート!C144)</f>
        <v/>
      </c>
      <c r="C105" s="913"/>
      <c r="D105" s="913"/>
      <c r="E105" s="913"/>
      <c r="F105" s="913"/>
      <c r="G105" s="913"/>
      <c r="H105" s="913"/>
      <c r="I105" s="914"/>
      <c r="J105" s="422" t="str">
        <f>IF(基本情報入力シート!M144="","",基本情報入力シート!M144)</f>
        <v/>
      </c>
      <c r="K105" s="423" t="str">
        <f>IF(基本情報入力シート!R144="","",基本情報入力シート!R144)</f>
        <v/>
      </c>
      <c r="L105" s="423" t="str">
        <f>IF(基本情報入力シート!W144="","",基本情報入力シート!W144)</f>
        <v/>
      </c>
      <c r="M105" s="424" t="str">
        <f>IF(基本情報入力シート!X144="","",基本情報入力シート!X144)</f>
        <v/>
      </c>
      <c r="N105" s="425" t="str">
        <f>IF(基本情報入力シート!Y144="","",基本情報入力シート!Y144)</f>
        <v/>
      </c>
      <c r="O105" s="99"/>
      <c r="P105" s="1031"/>
      <c r="Q105" s="1032"/>
      <c r="R105" s="462" t="str">
        <f>IFERROR(IF(OR('別紙様式3-2（４・５月）'!R107="",'別紙様式3-2（４・５月）'!Z107="ベア加算"),"",P105*VLOOKUP(N105,【参考】数式用!$AD$2:$AH$27,MATCH(O105,【参考】数式用!$K$4:$N$4,0)+1,0)),"")</f>
        <v/>
      </c>
      <c r="S105" s="121"/>
      <c r="T105" s="1033"/>
      <c r="U105" s="1034"/>
      <c r="V105" s="465" t="str">
        <f>IFERROR(IF(AND('別紙様式3-2（４・５月）'!O107="", O105&lt;&gt;""),P105, P105*VLOOKUP(AF105,【参考】数式用4!$DC$3:$DZ$106,MATCH(N105,【参考】数式用4!$DC$2:$DZ$2,0))),"")</f>
        <v/>
      </c>
      <c r="W105" s="100"/>
      <c r="X105" s="463"/>
      <c r="Y105" s="1000" t="str">
        <f>IFERROR(
     IF(OR('別紙様式3-2（４・５月）'!R107="",'別紙様式3-2（４・５月）'!Z107="ベア加算"),"",
                                            X105*VLOOKUP(N105,【参考】数式用!$AD$2:$AH$27,MATCH(W105,【参考】数式用!$K$4:$N$4,0)+1,0)
      ),"")</f>
        <v/>
      </c>
      <c r="Z105" s="1000"/>
      <c r="AA105" s="121"/>
      <c r="AB105" s="464"/>
      <c r="AC105" s="447" t="str">
        <f>IFERROR(IF(AND('別紙様式3-2（４・５月）'!O107="", W105&lt;&gt;"", W105&lt;&gt;"―"),X105, X105*VLOOKUP(AG105,【参考】数式用4!$DC$3:$DZ$106,MATCH(N105,【参考】数式用4!$DC$2:$DZ$2,0))),"")</f>
        <v/>
      </c>
      <c r="AD105" s="471" t="str">
        <f t="shared" si="4"/>
        <v/>
      </c>
      <c r="AE105" s="419" t="str">
        <f t="shared" si="5"/>
        <v/>
      </c>
      <c r="AF105" s="436" t="str">
        <f>IF(O105="","",'別紙様式3-2（４・５月）'!O107&amp;'別紙様式3-2（４・５月）'!P107&amp;'別紙様式3-2（４・５月）'!Q107&amp;"から"&amp;O105)</f>
        <v/>
      </c>
      <c r="AG105" s="436"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c r="A106" s="437">
        <v>93</v>
      </c>
      <c r="B106" s="912" t="str">
        <f>IF(基本情報入力シート!C145="","",基本情報入力シート!C145)</f>
        <v/>
      </c>
      <c r="C106" s="913"/>
      <c r="D106" s="913"/>
      <c r="E106" s="913"/>
      <c r="F106" s="913"/>
      <c r="G106" s="913"/>
      <c r="H106" s="913"/>
      <c r="I106" s="914"/>
      <c r="J106" s="422" t="str">
        <f>IF(基本情報入力シート!M145="","",基本情報入力シート!M145)</f>
        <v/>
      </c>
      <c r="K106" s="423" t="str">
        <f>IF(基本情報入力シート!R145="","",基本情報入力シート!R145)</f>
        <v/>
      </c>
      <c r="L106" s="423" t="str">
        <f>IF(基本情報入力シート!W145="","",基本情報入力シート!W145)</f>
        <v/>
      </c>
      <c r="M106" s="424" t="str">
        <f>IF(基本情報入力シート!X145="","",基本情報入力シート!X145)</f>
        <v/>
      </c>
      <c r="N106" s="425" t="str">
        <f>IF(基本情報入力シート!Y145="","",基本情報入力シート!Y145)</f>
        <v/>
      </c>
      <c r="O106" s="99"/>
      <c r="P106" s="1031"/>
      <c r="Q106" s="1032"/>
      <c r="R106" s="462" t="str">
        <f>IFERROR(IF(OR('別紙様式3-2（４・５月）'!R108="",'別紙様式3-2（４・５月）'!Z108="ベア加算"),"",P106*VLOOKUP(N106,【参考】数式用!$AD$2:$AH$27,MATCH(O106,【参考】数式用!$K$4:$N$4,0)+1,0)),"")</f>
        <v/>
      </c>
      <c r="S106" s="121"/>
      <c r="T106" s="1033"/>
      <c r="U106" s="1034"/>
      <c r="V106" s="465" t="str">
        <f>IFERROR(IF(AND('別紙様式3-2（４・５月）'!O108="", O106&lt;&gt;""),P106, P106*VLOOKUP(AF106,【参考】数式用4!$DC$3:$DZ$106,MATCH(N106,【参考】数式用4!$DC$2:$DZ$2,0))),"")</f>
        <v/>
      </c>
      <c r="W106" s="100"/>
      <c r="X106" s="463"/>
      <c r="Y106" s="1000" t="str">
        <f>IFERROR(
     IF(OR('別紙様式3-2（４・５月）'!R108="",'別紙様式3-2（４・５月）'!Z108="ベア加算"),"",
                                            X106*VLOOKUP(N106,【参考】数式用!$AD$2:$AH$27,MATCH(W106,【参考】数式用!$K$4:$N$4,0)+1,0)
      ),"")</f>
        <v/>
      </c>
      <c r="Z106" s="1000"/>
      <c r="AA106" s="121"/>
      <c r="AB106" s="464"/>
      <c r="AC106" s="447" t="str">
        <f>IFERROR(IF(AND('別紙様式3-2（４・５月）'!O108="", W106&lt;&gt;"", W106&lt;&gt;"―"),X106, X106*VLOOKUP(AG106,【参考】数式用4!$DC$3:$DZ$106,MATCH(N106,【参考】数式用4!$DC$2:$DZ$2,0))),"")</f>
        <v/>
      </c>
      <c r="AD106" s="471" t="str">
        <f t="shared" si="4"/>
        <v/>
      </c>
      <c r="AE106" s="419" t="str">
        <f t="shared" si="5"/>
        <v/>
      </c>
      <c r="AF106" s="436" t="str">
        <f>IF(O106="","",'別紙様式3-2（４・５月）'!O108&amp;'別紙様式3-2（４・５月）'!P108&amp;'別紙様式3-2（４・５月）'!Q108&amp;"から"&amp;O106)</f>
        <v/>
      </c>
      <c r="AG106" s="436"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c r="A107" s="437">
        <v>94</v>
      </c>
      <c r="B107" s="912" t="str">
        <f>IF(基本情報入力シート!C146="","",基本情報入力シート!C146)</f>
        <v/>
      </c>
      <c r="C107" s="913"/>
      <c r="D107" s="913"/>
      <c r="E107" s="913"/>
      <c r="F107" s="913"/>
      <c r="G107" s="913"/>
      <c r="H107" s="913"/>
      <c r="I107" s="914"/>
      <c r="J107" s="422" t="str">
        <f>IF(基本情報入力シート!M146="","",基本情報入力シート!M146)</f>
        <v/>
      </c>
      <c r="K107" s="423" t="str">
        <f>IF(基本情報入力シート!R146="","",基本情報入力シート!R146)</f>
        <v/>
      </c>
      <c r="L107" s="423" t="str">
        <f>IF(基本情報入力シート!W146="","",基本情報入力シート!W146)</f>
        <v/>
      </c>
      <c r="M107" s="424" t="str">
        <f>IF(基本情報入力シート!X146="","",基本情報入力シート!X146)</f>
        <v/>
      </c>
      <c r="N107" s="425" t="str">
        <f>IF(基本情報入力シート!Y146="","",基本情報入力シート!Y146)</f>
        <v/>
      </c>
      <c r="O107" s="99"/>
      <c r="P107" s="1031"/>
      <c r="Q107" s="1032"/>
      <c r="R107" s="462" t="str">
        <f>IFERROR(IF(OR('別紙様式3-2（４・５月）'!R109="",'別紙様式3-2（４・５月）'!Z109="ベア加算"),"",P107*VLOOKUP(N107,【参考】数式用!$AD$2:$AH$27,MATCH(O107,【参考】数式用!$K$4:$N$4,0)+1,0)),"")</f>
        <v/>
      </c>
      <c r="S107" s="121"/>
      <c r="T107" s="1033"/>
      <c r="U107" s="1034"/>
      <c r="V107" s="465" t="str">
        <f>IFERROR(IF(AND('別紙様式3-2（４・５月）'!O109="", O107&lt;&gt;""),P107, P107*VLOOKUP(AF107,【参考】数式用4!$DC$3:$DZ$106,MATCH(N107,【参考】数式用4!$DC$2:$DZ$2,0))),"")</f>
        <v/>
      </c>
      <c r="W107" s="100"/>
      <c r="X107" s="463"/>
      <c r="Y107" s="1000" t="str">
        <f>IFERROR(
     IF(OR('別紙様式3-2（４・５月）'!R109="",'別紙様式3-2（４・５月）'!Z109="ベア加算"),"",
                                            X107*VLOOKUP(N107,【参考】数式用!$AD$2:$AH$27,MATCH(W107,【参考】数式用!$K$4:$N$4,0)+1,0)
      ),"")</f>
        <v/>
      </c>
      <c r="Z107" s="1000"/>
      <c r="AA107" s="121"/>
      <c r="AB107" s="464"/>
      <c r="AC107" s="447" t="str">
        <f>IFERROR(IF(AND('別紙様式3-2（４・５月）'!O109="", W107&lt;&gt;"", W107&lt;&gt;"―"),X107, X107*VLOOKUP(AG107,【参考】数式用4!$DC$3:$DZ$106,MATCH(N107,【参考】数式用4!$DC$2:$DZ$2,0))),"")</f>
        <v/>
      </c>
      <c r="AD107" s="471" t="str">
        <f t="shared" si="4"/>
        <v/>
      </c>
      <c r="AE107" s="419" t="str">
        <f t="shared" si="5"/>
        <v/>
      </c>
      <c r="AF107" s="436" t="str">
        <f>IF(O107="","",'別紙様式3-2（４・５月）'!O109&amp;'別紙様式3-2（４・５月）'!P109&amp;'別紙様式3-2（４・５月）'!Q109&amp;"から"&amp;O107)</f>
        <v/>
      </c>
      <c r="AG107" s="436"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c r="A108" s="437">
        <v>95</v>
      </c>
      <c r="B108" s="912" t="str">
        <f>IF(基本情報入力シート!C147="","",基本情報入力シート!C147)</f>
        <v/>
      </c>
      <c r="C108" s="913"/>
      <c r="D108" s="913"/>
      <c r="E108" s="913"/>
      <c r="F108" s="913"/>
      <c r="G108" s="913"/>
      <c r="H108" s="913"/>
      <c r="I108" s="914"/>
      <c r="J108" s="422" t="str">
        <f>IF(基本情報入力シート!M147="","",基本情報入力シート!M147)</f>
        <v/>
      </c>
      <c r="K108" s="423" t="str">
        <f>IF(基本情報入力シート!R147="","",基本情報入力シート!R147)</f>
        <v/>
      </c>
      <c r="L108" s="423" t="str">
        <f>IF(基本情報入力シート!W147="","",基本情報入力シート!W147)</f>
        <v/>
      </c>
      <c r="M108" s="424" t="str">
        <f>IF(基本情報入力シート!X147="","",基本情報入力シート!X147)</f>
        <v/>
      </c>
      <c r="N108" s="425" t="str">
        <f>IF(基本情報入力シート!Y147="","",基本情報入力シート!Y147)</f>
        <v/>
      </c>
      <c r="O108" s="99"/>
      <c r="P108" s="1031"/>
      <c r="Q108" s="1032"/>
      <c r="R108" s="462" t="str">
        <f>IFERROR(IF(OR('別紙様式3-2（４・５月）'!R110="",'別紙様式3-2（４・５月）'!Z110="ベア加算"),"",P108*VLOOKUP(N108,【参考】数式用!$AD$2:$AH$27,MATCH(O108,【参考】数式用!$K$4:$N$4,0)+1,0)),"")</f>
        <v/>
      </c>
      <c r="S108" s="121"/>
      <c r="T108" s="1033"/>
      <c r="U108" s="1034"/>
      <c r="V108" s="465" t="str">
        <f>IFERROR(IF(AND('別紙様式3-2（４・５月）'!O110="", O108&lt;&gt;""),P108, P108*VLOOKUP(AF108,【参考】数式用4!$DC$3:$DZ$106,MATCH(N108,【参考】数式用4!$DC$2:$DZ$2,0))),"")</f>
        <v/>
      </c>
      <c r="W108" s="100"/>
      <c r="X108" s="463"/>
      <c r="Y108" s="1000" t="str">
        <f>IFERROR(
     IF(OR('別紙様式3-2（４・５月）'!R110="",'別紙様式3-2（４・５月）'!Z110="ベア加算"),"",
                                            X108*VLOOKUP(N108,【参考】数式用!$AD$2:$AH$27,MATCH(W108,【参考】数式用!$K$4:$N$4,0)+1,0)
      ),"")</f>
        <v/>
      </c>
      <c r="Z108" s="1000"/>
      <c r="AA108" s="121"/>
      <c r="AB108" s="464"/>
      <c r="AC108" s="447" t="str">
        <f>IFERROR(IF(AND('別紙様式3-2（４・５月）'!O110="", W108&lt;&gt;"", W108&lt;&gt;"―"),X108, X108*VLOOKUP(AG108,【参考】数式用4!$DC$3:$DZ$106,MATCH(N108,【参考】数式用4!$DC$2:$DZ$2,0))),"")</f>
        <v/>
      </c>
      <c r="AD108" s="471" t="str">
        <f t="shared" si="4"/>
        <v/>
      </c>
      <c r="AE108" s="419" t="str">
        <f t="shared" si="5"/>
        <v/>
      </c>
      <c r="AF108" s="436" t="str">
        <f>IF(O108="","",'別紙様式3-2（４・５月）'!O110&amp;'別紙様式3-2（４・５月）'!P110&amp;'別紙様式3-2（４・５月）'!Q110&amp;"から"&amp;O108)</f>
        <v/>
      </c>
      <c r="AG108" s="436"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c r="A109" s="437">
        <v>96</v>
      </c>
      <c r="B109" s="912" t="str">
        <f>IF(基本情報入力シート!C148="","",基本情報入力シート!C148)</f>
        <v/>
      </c>
      <c r="C109" s="913"/>
      <c r="D109" s="913"/>
      <c r="E109" s="913"/>
      <c r="F109" s="913"/>
      <c r="G109" s="913"/>
      <c r="H109" s="913"/>
      <c r="I109" s="914"/>
      <c r="J109" s="422" t="str">
        <f>IF(基本情報入力シート!M148="","",基本情報入力シート!M148)</f>
        <v/>
      </c>
      <c r="K109" s="423" t="str">
        <f>IF(基本情報入力シート!R148="","",基本情報入力シート!R148)</f>
        <v/>
      </c>
      <c r="L109" s="423" t="str">
        <f>IF(基本情報入力シート!W148="","",基本情報入力シート!W148)</f>
        <v/>
      </c>
      <c r="M109" s="424" t="str">
        <f>IF(基本情報入力シート!X148="","",基本情報入力シート!X148)</f>
        <v/>
      </c>
      <c r="N109" s="425" t="str">
        <f>IF(基本情報入力シート!Y148="","",基本情報入力シート!Y148)</f>
        <v/>
      </c>
      <c r="O109" s="99"/>
      <c r="P109" s="1031"/>
      <c r="Q109" s="1032"/>
      <c r="R109" s="462" t="str">
        <f>IFERROR(IF(OR('別紙様式3-2（４・５月）'!R111="",'別紙様式3-2（４・５月）'!Z111="ベア加算"),"",P109*VLOOKUP(N109,【参考】数式用!$AD$2:$AH$27,MATCH(O109,【参考】数式用!$K$4:$N$4,0)+1,0)),"")</f>
        <v/>
      </c>
      <c r="S109" s="121"/>
      <c r="T109" s="1033"/>
      <c r="U109" s="1034"/>
      <c r="V109" s="465" t="str">
        <f>IFERROR(IF(AND('別紙様式3-2（４・５月）'!O111="", O109&lt;&gt;""),P109, P109*VLOOKUP(AF109,【参考】数式用4!$DC$3:$DZ$106,MATCH(N109,【参考】数式用4!$DC$2:$DZ$2,0))),"")</f>
        <v/>
      </c>
      <c r="W109" s="100"/>
      <c r="X109" s="463"/>
      <c r="Y109" s="1000" t="str">
        <f>IFERROR(
     IF(OR('別紙様式3-2（４・５月）'!R111="",'別紙様式3-2（４・５月）'!Z111="ベア加算"),"",
                                            X109*VLOOKUP(N109,【参考】数式用!$AD$2:$AH$27,MATCH(W109,【参考】数式用!$K$4:$N$4,0)+1,0)
      ),"")</f>
        <v/>
      </c>
      <c r="Z109" s="1000"/>
      <c r="AA109" s="121"/>
      <c r="AB109" s="464"/>
      <c r="AC109" s="447" t="str">
        <f>IFERROR(IF(AND('別紙様式3-2（４・５月）'!O111="", W109&lt;&gt;"", W109&lt;&gt;"―"),X109, X109*VLOOKUP(AG109,【参考】数式用4!$DC$3:$DZ$106,MATCH(N109,【参考】数式用4!$DC$2:$DZ$2,0))),"")</f>
        <v/>
      </c>
      <c r="AD109" s="471" t="str">
        <f t="shared" si="4"/>
        <v/>
      </c>
      <c r="AE109" s="419" t="str">
        <f t="shared" si="5"/>
        <v/>
      </c>
      <c r="AF109" s="436" t="str">
        <f>IF(O109="","",'別紙様式3-2（４・５月）'!O111&amp;'別紙様式3-2（４・５月）'!P111&amp;'別紙様式3-2（４・５月）'!Q111&amp;"から"&amp;O109)</f>
        <v/>
      </c>
      <c r="AG109" s="436"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c r="A110" s="437">
        <v>97</v>
      </c>
      <c r="B110" s="912" t="str">
        <f>IF(基本情報入力シート!C149="","",基本情報入力シート!C149)</f>
        <v/>
      </c>
      <c r="C110" s="913"/>
      <c r="D110" s="913"/>
      <c r="E110" s="913"/>
      <c r="F110" s="913"/>
      <c r="G110" s="913"/>
      <c r="H110" s="913"/>
      <c r="I110" s="914"/>
      <c r="J110" s="422" t="str">
        <f>IF(基本情報入力シート!M149="","",基本情報入力シート!M149)</f>
        <v/>
      </c>
      <c r="K110" s="423" t="str">
        <f>IF(基本情報入力シート!R149="","",基本情報入力シート!R149)</f>
        <v/>
      </c>
      <c r="L110" s="423" t="str">
        <f>IF(基本情報入力シート!W149="","",基本情報入力シート!W149)</f>
        <v/>
      </c>
      <c r="M110" s="424" t="str">
        <f>IF(基本情報入力シート!X149="","",基本情報入力シート!X149)</f>
        <v/>
      </c>
      <c r="N110" s="425" t="str">
        <f>IF(基本情報入力シート!Y149="","",基本情報入力シート!Y149)</f>
        <v/>
      </c>
      <c r="O110" s="99"/>
      <c r="P110" s="1031"/>
      <c r="Q110" s="1032"/>
      <c r="R110" s="462" t="str">
        <f>IFERROR(IF(OR('別紙様式3-2（４・５月）'!R112="",'別紙様式3-2（４・５月）'!Z112="ベア加算"),"",P110*VLOOKUP(N110,【参考】数式用!$AD$2:$AH$27,MATCH(O110,【参考】数式用!$K$4:$N$4,0)+1,0)),"")</f>
        <v/>
      </c>
      <c r="S110" s="121"/>
      <c r="T110" s="1033"/>
      <c r="U110" s="1034"/>
      <c r="V110" s="465" t="str">
        <f>IFERROR(IF(AND('別紙様式3-2（４・５月）'!O112="", O110&lt;&gt;""),P110, P110*VLOOKUP(AF110,【参考】数式用4!$DC$3:$DZ$106,MATCH(N110,【参考】数式用4!$DC$2:$DZ$2,0))),"")</f>
        <v/>
      </c>
      <c r="W110" s="100"/>
      <c r="X110" s="463"/>
      <c r="Y110" s="1000" t="str">
        <f>IFERROR(
     IF(OR('別紙様式3-2（４・５月）'!R112="",'別紙様式3-2（４・５月）'!Z112="ベア加算"),"",
                                            X110*VLOOKUP(N110,【参考】数式用!$AD$2:$AH$27,MATCH(W110,【参考】数式用!$K$4:$N$4,0)+1,0)
      ),"")</f>
        <v/>
      </c>
      <c r="Z110" s="1000"/>
      <c r="AA110" s="121"/>
      <c r="AB110" s="464"/>
      <c r="AC110" s="447" t="str">
        <f>IFERROR(IF(AND('別紙様式3-2（４・５月）'!O112="", W110&lt;&gt;"", W110&lt;&gt;"―"),X110, X110*VLOOKUP(AG110,【参考】数式用4!$DC$3:$DZ$106,MATCH(N110,【参考】数式用4!$DC$2:$DZ$2,0))),"")</f>
        <v/>
      </c>
      <c r="AD110" s="471" t="str">
        <f t="shared" si="4"/>
        <v/>
      </c>
      <c r="AE110" s="419" t="str">
        <f t="shared" si="5"/>
        <v/>
      </c>
      <c r="AF110" s="436" t="str">
        <f>IF(O110="","",'別紙様式3-2（４・５月）'!O112&amp;'別紙様式3-2（４・５月）'!P112&amp;'別紙様式3-2（４・５月）'!Q112&amp;"から"&amp;O110)</f>
        <v/>
      </c>
      <c r="AG110" s="436"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c r="A111" s="437">
        <v>98</v>
      </c>
      <c r="B111" s="912" t="str">
        <f>IF(基本情報入力シート!C150="","",基本情報入力シート!C150)</f>
        <v/>
      </c>
      <c r="C111" s="913"/>
      <c r="D111" s="913"/>
      <c r="E111" s="913"/>
      <c r="F111" s="913"/>
      <c r="G111" s="913"/>
      <c r="H111" s="913"/>
      <c r="I111" s="914"/>
      <c r="J111" s="422" t="str">
        <f>IF(基本情報入力シート!M150="","",基本情報入力シート!M150)</f>
        <v/>
      </c>
      <c r="K111" s="423" t="str">
        <f>IF(基本情報入力シート!R150="","",基本情報入力シート!R150)</f>
        <v/>
      </c>
      <c r="L111" s="423" t="str">
        <f>IF(基本情報入力シート!W150="","",基本情報入力シート!W150)</f>
        <v/>
      </c>
      <c r="M111" s="424" t="str">
        <f>IF(基本情報入力シート!X150="","",基本情報入力シート!X150)</f>
        <v/>
      </c>
      <c r="N111" s="425" t="str">
        <f>IF(基本情報入力シート!Y150="","",基本情報入力シート!Y150)</f>
        <v/>
      </c>
      <c r="O111" s="99"/>
      <c r="P111" s="1031"/>
      <c r="Q111" s="1032"/>
      <c r="R111" s="462" t="str">
        <f>IFERROR(IF(OR('別紙様式3-2（４・５月）'!R113="",'別紙様式3-2（４・５月）'!Z113="ベア加算"),"",P111*VLOOKUP(N111,【参考】数式用!$AD$2:$AH$27,MATCH(O111,【参考】数式用!$K$4:$N$4,0)+1,0)),"")</f>
        <v/>
      </c>
      <c r="S111" s="121"/>
      <c r="T111" s="1033"/>
      <c r="U111" s="1034"/>
      <c r="V111" s="465" t="str">
        <f>IFERROR(IF(AND('別紙様式3-2（４・５月）'!O113="", O111&lt;&gt;""),P111, P111*VLOOKUP(AF111,【参考】数式用4!$DC$3:$DZ$106,MATCH(N111,【参考】数式用4!$DC$2:$DZ$2,0))),"")</f>
        <v/>
      </c>
      <c r="W111" s="100"/>
      <c r="X111" s="463"/>
      <c r="Y111" s="1000" t="str">
        <f>IFERROR(
     IF(OR('別紙様式3-2（４・５月）'!R113="",'別紙様式3-2（４・５月）'!Z113="ベア加算"),"",
                                            X111*VLOOKUP(N111,【参考】数式用!$AD$2:$AH$27,MATCH(W111,【参考】数式用!$K$4:$N$4,0)+1,0)
      ),"")</f>
        <v/>
      </c>
      <c r="Z111" s="1000"/>
      <c r="AA111" s="121"/>
      <c r="AB111" s="464"/>
      <c r="AC111" s="447" t="str">
        <f>IFERROR(IF(AND('別紙様式3-2（４・５月）'!O113="", W111&lt;&gt;"", W111&lt;&gt;"―"),X111, X111*VLOOKUP(AG111,【参考】数式用4!$DC$3:$DZ$106,MATCH(N111,【参考】数式用4!$DC$2:$DZ$2,0))),"")</f>
        <v/>
      </c>
      <c r="AD111" s="471" t="str">
        <f t="shared" si="4"/>
        <v/>
      </c>
      <c r="AE111" s="419" t="str">
        <f t="shared" si="5"/>
        <v/>
      </c>
      <c r="AF111" s="436" t="str">
        <f>IF(O111="","",'別紙様式3-2（４・５月）'!O113&amp;'別紙様式3-2（４・５月）'!P113&amp;'別紙様式3-2（４・５月）'!Q113&amp;"から"&amp;O111)</f>
        <v/>
      </c>
      <c r="AG111" s="436"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c r="A112" s="437">
        <v>99</v>
      </c>
      <c r="B112" s="912" t="str">
        <f>IF(基本情報入力シート!C151="","",基本情報入力シート!C151)</f>
        <v/>
      </c>
      <c r="C112" s="913"/>
      <c r="D112" s="913"/>
      <c r="E112" s="913"/>
      <c r="F112" s="913"/>
      <c r="G112" s="913"/>
      <c r="H112" s="913"/>
      <c r="I112" s="914"/>
      <c r="J112" s="422" t="str">
        <f>IF(基本情報入力シート!M151="","",基本情報入力シート!M151)</f>
        <v/>
      </c>
      <c r="K112" s="423" t="str">
        <f>IF(基本情報入力シート!R151="","",基本情報入力シート!R151)</f>
        <v/>
      </c>
      <c r="L112" s="423" t="str">
        <f>IF(基本情報入力シート!W151="","",基本情報入力シート!W151)</f>
        <v/>
      </c>
      <c r="M112" s="424" t="str">
        <f>IF(基本情報入力シート!X151="","",基本情報入力シート!X151)</f>
        <v/>
      </c>
      <c r="N112" s="425" t="str">
        <f>IF(基本情報入力シート!Y151="","",基本情報入力シート!Y151)</f>
        <v/>
      </c>
      <c r="O112" s="99"/>
      <c r="P112" s="1031"/>
      <c r="Q112" s="1032"/>
      <c r="R112" s="462" t="str">
        <f>IFERROR(IF(OR('別紙様式3-2（４・５月）'!R114="",'別紙様式3-2（４・５月）'!Z114="ベア加算"),"",P112*VLOOKUP(N112,【参考】数式用!$AD$2:$AH$27,MATCH(O112,【参考】数式用!$K$4:$N$4,0)+1,0)),"")</f>
        <v/>
      </c>
      <c r="S112" s="121"/>
      <c r="T112" s="1033"/>
      <c r="U112" s="1034"/>
      <c r="V112" s="465" t="str">
        <f>IFERROR(IF(AND('別紙様式3-2（４・５月）'!O114="", O112&lt;&gt;""),P112, P112*VLOOKUP(AF112,【参考】数式用4!$DC$3:$DZ$106,MATCH(N112,【参考】数式用4!$DC$2:$DZ$2,0))),"")</f>
        <v/>
      </c>
      <c r="W112" s="100"/>
      <c r="X112" s="463"/>
      <c r="Y112" s="1000" t="str">
        <f>IFERROR(
     IF(OR('別紙様式3-2（４・５月）'!R114="",'別紙様式3-2（４・５月）'!Z114="ベア加算"),"",
                                            X112*VLOOKUP(N112,【参考】数式用!$AD$2:$AH$27,MATCH(W112,【参考】数式用!$K$4:$N$4,0)+1,0)
      ),"")</f>
        <v/>
      </c>
      <c r="Z112" s="1000"/>
      <c r="AA112" s="121"/>
      <c r="AB112" s="464"/>
      <c r="AC112" s="447" t="str">
        <f>IFERROR(IF(AND('別紙様式3-2（４・５月）'!O114="", W112&lt;&gt;"", W112&lt;&gt;"―"),X112, X112*VLOOKUP(AG112,【参考】数式用4!$DC$3:$DZ$106,MATCH(N112,【参考】数式用4!$DC$2:$DZ$2,0))),"")</f>
        <v/>
      </c>
      <c r="AD112" s="471" t="str">
        <f t="shared" si="4"/>
        <v/>
      </c>
      <c r="AE112" s="419" t="str">
        <f t="shared" si="5"/>
        <v/>
      </c>
      <c r="AF112" s="436" t="str">
        <f>IF(O112="","",'別紙様式3-2（４・５月）'!O114&amp;'別紙様式3-2（４・５月）'!P114&amp;'別紙様式3-2（４・５月）'!Q114&amp;"から"&amp;O112)</f>
        <v/>
      </c>
      <c r="AG112" s="436"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c r="A113" s="437">
        <v>100</v>
      </c>
      <c r="B113" s="912" t="str">
        <f>IF(基本情報入力シート!C152="","",基本情報入力シート!C152)</f>
        <v/>
      </c>
      <c r="C113" s="913"/>
      <c r="D113" s="913"/>
      <c r="E113" s="913"/>
      <c r="F113" s="913"/>
      <c r="G113" s="913"/>
      <c r="H113" s="913"/>
      <c r="I113" s="914"/>
      <c r="J113" s="423" t="str">
        <f>IF(基本情報入力シート!M152="","",基本情報入力シート!M152)</f>
        <v/>
      </c>
      <c r="K113" s="423" t="str">
        <f>IF(基本情報入力シート!R152="","",基本情報入力シート!R152)</f>
        <v/>
      </c>
      <c r="L113" s="423" t="str">
        <f>IF(基本情報入力シート!W152="","",基本情報入力シート!W152)</f>
        <v/>
      </c>
      <c r="M113" s="438" t="str">
        <f>IF(基本情報入力シート!X152="","",基本情報入力シート!X152)</f>
        <v/>
      </c>
      <c r="N113" s="439" t="str">
        <f>IF(基本情報入力シート!Y152="","",基本情報入力シート!Y152)</f>
        <v/>
      </c>
      <c r="O113" s="466"/>
      <c r="P113" s="1073"/>
      <c r="Q113" s="1074"/>
      <c r="R113" s="467" t="str">
        <f>IFERROR(IF(OR('別紙様式3-2（４・５月）'!R115="",'別紙様式3-2（４・５月）'!Z115="ベア加算"),"",P113*VLOOKUP(N113,【参考】数式用!$AD$2:$AH$27,MATCH(O113,【参考】数式用!$K$4:$N$4,0)+1,0)),"")</f>
        <v/>
      </c>
      <c r="S113" s="468"/>
      <c r="T113" s="1075"/>
      <c r="U113" s="1076"/>
      <c r="V113" s="469" t="str">
        <f>IFERROR(IF(AND('別紙様式3-2（４・５月）'!O115="", O113&lt;&gt;""),P113, P113*VLOOKUP(AF113,【参考】数式用4!$DC$3:$DZ$106,MATCH(N113,【参考】数式用4!$DC$2:$DZ$2,0))),"")</f>
        <v/>
      </c>
      <c r="W113" s="466"/>
      <c r="X113" s="472"/>
      <c r="Y113" s="1001" t="str">
        <f>IFERROR(
     IF(OR('別紙様式3-2（４・５月）'!R115="",'別紙様式3-2（４・５月）'!Z115="ベア加算"),"",
                                            X113*VLOOKUP(N113,【参考】数式用!$AD$2:$AH$27,MATCH(W113,【参考】数式用!$K$4:$N$4,0)+1,0)
      ),"")</f>
        <v/>
      </c>
      <c r="Z113" s="1001"/>
      <c r="AA113" s="468"/>
      <c r="AB113" s="473"/>
      <c r="AC113" s="474" t="str">
        <f>IFERROR(IF(AND('別紙様式3-2（４・５月）'!O115="", W113&lt;&gt;"", W113&lt;&gt;"―"),X113, X113*VLOOKUP(AG113,【参考】数式用4!$DC$3:$DZ$106,MATCH(N113,【参考】数式用4!$DC$2:$DZ$2,0))),"")</f>
        <v/>
      </c>
      <c r="AD113" s="471" t="str">
        <f t="shared" si="4"/>
        <v/>
      </c>
      <c r="AE113" s="419" t="str">
        <f t="shared" si="5"/>
        <v/>
      </c>
      <c r="AF113" s="436" t="str">
        <f>IF(O113="","",'別紙様式3-2（４・５月）'!O115&amp;'別紙様式3-2（４・５月）'!P115&amp;'別紙様式3-2（４・５月）'!Q115&amp;"から"&amp;O113)</f>
        <v/>
      </c>
      <c r="AG113" s="436"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mchlcEtE8RCN8Hgswh4wCZMX3TyuK4QMVdiWaRUiXpUc0jgbOJEHs/FOvrYsYTTZzWxhPuimUQwnybJieaKEKQ==" saltValue="3F0PH3lC6QV11ZpUTOTJ0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5"/>
  <cols>
    <col min="1" max="1" width="42.62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317</v>
      </c>
      <c r="B1" s="6"/>
      <c r="C1" s="6"/>
      <c r="D1" s="6"/>
      <c r="E1" s="6"/>
      <c r="AD1" s="75" t="s">
        <v>318</v>
      </c>
      <c r="AE1"/>
      <c r="AF1"/>
      <c r="AG1"/>
      <c r="AH1"/>
      <c r="AJ1" s="72" t="s">
        <v>319</v>
      </c>
      <c r="AL1" s="6" t="s">
        <v>320</v>
      </c>
    </row>
    <row r="2" spans="1:38" ht="24.75" customHeight="1">
      <c r="A2" s="1086" t="s">
        <v>321</v>
      </c>
      <c r="B2" s="1103" t="s">
        <v>322</v>
      </c>
      <c r="C2" s="1104"/>
      <c r="D2" s="1104"/>
      <c r="E2" s="1105"/>
      <c r="F2" s="1089" t="s">
        <v>323</v>
      </c>
      <c r="G2" s="1090"/>
      <c r="H2" s="1091"/>
      <c r="I2" s="1086" t="s">
        <v>324</v>
      </c>
      <c r="J2" s="1092"/>
      <c r="K2" s="1094" t="s">
        <v>325</v>
      </c>
      <c r="L2" s="1095"/>
      <c r="M2" s="1095"/>
      <c r="N2" s="1095"/>
      <c r="O2" s="1095"/>
      <c r="P2" s="1095"/>
      <c r="Q2" s="1095"/>
      <c r="R2" s="1095"/>
      <c r="S2" s="1095"/>
      <c r="T2" s="1095"/>
      <c r="U2" s="1095"/>
      <c r="V2" s="1095"/>
      <c r="W2" s="1095"/>
      <c r="X2" s="1095"/>
      <c r="Y2" s="1095"/>
      <c r="Z2" s="1095"/>
      <c r="AA2" s="1095"/>
      <c r="AB2" s="1096"/>
      <c r="AC2" s="8"/>
      <c r="AD2" s="1083" t="s">
        <v>321</v>
      </c>
      <c r="AE2" s="1077" t="s">
        <v>326</v>
      </c>
      <c r="AF2" s="1078"/>
      <c r="AG2" s="1078"/>
      <c r="AH2" s="1079"/>
      <c r="AI2" s="8"/>
      <c r="AJ2" s="73" t="s">
        <v>327</v>
      </c>
      <c r="AK2" s="8"/>
      <c r="AL2" s="64" t="s">
        <v>328</v>
      </c>
    </row>
    <row r="3" spans="1:38" ht="35.25" customHeight="1" thickBot="1">
      <c r="A3" s="1087"/>
      <c r="B3" s="1097" t="s">
        <v>329</v>
      </c>
      <c r="C3" s="1098"/>
      <c r="D3" s="1098"/>
      <c r="E3" s="1099"/>
      <c r="F3" s="1097" t="s">
        <v>330</v>
      </c>
      <c r="G3" s="1098"/>
      <c r="H3" s="1099"/>
      <c r="I3" s="1088"/>
      <c r="J3" s="1093"/>
      <c r="K3" s="1100" t="s">
        <v>331</v>
      </c>
      <c r="L3" s="1101"/>
      <c r="M3" s="1101"/>
      <c r="N3" s="1101"/>
      <c r="O3" s="1101"/>
      <c r="P3" s="1101"/>
      <c r="Q3" s="1101"/>
      <c r="R3" s="1101"/>
      <c r="S3" s="1101"/>
      <c r="T3" s="1101"/>
      <c r="U3" s="1101"/>
      <c r="V3" s="1101"/>
      <c r="W3" s="1101"/>
      <c r="X3" s="1101"/>
      <c r="Y3" s="1101"/>
      <c r="Z3" s="1101"/>
      <c r="AA3" s="1101"/>
      <c r="AB3" s="1102"/>
      <c r="AC3" s="8"/>
      <c r="AD3" s="1084"/>
      <c r="AE3" s="1080"/>
      <c r="AF3" s="1081"/>
      <c r="AG3" s="1081"/>
      <c r="AH3" s="1082"/>
      <c r="AI3" s="8"/>
      <c r="AJ3" s="74"/>
      <c r="AK3" s="8"/>
      <c r="AL3" s="66" t="s">
        <v>332</v>
      </c>
    </row>
    <row r="4" spans="1:38" ht="23.25" customHeight="1" thickBot="1">
      <c r="A4" s="1088"/>
      <c r="B4" s="9" t="s">
        <v>333</v>
      </c>
      <c r="C4" s="10" t="s">
        <v>334</v>
      </c>
      <c r="D4" s="10" t="s">
        <v>335</v>
      </c>
      <c r="E4" s="89"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085"/>
      <c r="AE4" s="87" t="s">
        <v>342</v>
      </c>
      <c r="AF4" s="85" t="s">
        <v>343</v>
      </c>
      <c r="AG4" s="85" t="s">
        <v>344</v>
      </c>
      <c r="AH4" s="86" t="s">
        <v>345</v>
      </c>
      <c r="AI4" s="8"/>
      <c r="AJ4" s="8"/>
      <c r="AK4" s="8"/>
      <c r="AL4" s="66" t="s">
        <v>360</v>
      </c>
    </row>
    <row r="5" spans="1:38" ht="13.5" customHeight="1">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2">
        <v>9.7000000000000003E-2</v>
      </c>
      <c r="AF5" s="80">
        <v>0.107</v>
      </c>
      <c r="AG5" s="80">
        <v>0.13100000000000001</v>
      </c>
      <c r="AH5" s="81">
        <v>0.16500000000000001</v>
      </c>
      <c r="AI5" s="8"/>
      <c r="AJ5" s="73" t="s">
        <v>226</v>
      </c>
      <c r="AK5" s="8"/>
      <c r="AL5" s="66" t="s">
        <v>362</v>
      </c>
    </row>
    <row r="6" spans="1:38" ht="13.5" customHeight="1" thickBot="1">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3">
        <v>9.7000000000000003E-2</v>
      </c>
      <c r="AF6" s="76">
        <v>0.107</v>
      </c>
      <c r="AG6" s="76">
        <v>0.13100000000000001</v>
      </c>
      <c r="AH6" s="77">
        <v>0.16500000000000001</v>
      </c>
      <c r="AI6" s="8"/>
      <c r="AJ6" s="74"/>
      <c r="AK6" s="8"/>
      <c r="AL6" s="88" t="s">
        <v>364</v>
      </c>
    </row>
    <row r="7" spans="1:38">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3">
        <v>9.7000000000000003E-2</v>
      </c>
      <c r="AF7" s="76">
        <v>0.107</v>
      </c>
      <c r="AG7" s="76">
        <v>0.13100000000000001</v>
      </c>
      <c r="AH7" s="77">
        <v>0.16500000000000001</v>
      </c>
      <c r="AI7" s="8"/>
      <c r="AJ7" s="8"/>
      <c r="AK7" s="8"/>
    </row>
    <row r="8" spans="1:38" ht="13.5" customHeight="1">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3">
        <v>0.11</v>
      </c>
      <c r="AF8" s="76">
        <v>0.11700000000000001</v>
      </c>
      <c r="AG8" s="76">
        <v>0.13900000000000001</v>
      </c>
      <c r="AH8" s="77">
        <v>0.17399999999999999</v>
      </c>
      <c r="AI8" s="8"/>
      <c r="AJ8" s="8"/>
      <c r="AK8" s="8"/>
    </row>
    <row r="9" spans="1:38" ht="13.5" customHeight="1">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3">
        <v>0.11899999999999999</v>
      </c>
      <c r="AF9" s="76">
        <v>0.122</v>
      </c>
      <c r="AG9" s="76">
        <v>0.13700000000000001</v>
      </c>
      <c r="AH9" s="77">
        <v>0.17100000000000001</v>
      </c>
      <c r="AI9" s="8"/>
      <c r="AJ9" s="8"/>
      <c r="AK9" s="8"/>
    </row>
    <row r="10" spans="1:38" ht="13.5" customHeight="1">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3">
        <v>0.11899999999999999</v>
      </c>
      <c r="AF10" s="76">
        <v>0.122</v>
      </c>
      <c r="AG10" s="76">
        <v>0.13700000000000001</v>
      </c>
      <c r="AH10" s="77">
        <v>0.17100000000000001</v>
      </c>
      <c r="AI10" s="8"/>
      <c r="AJ10" s="8"/>
      <c r="AK10" s="8"/>
    </row>
    <row r="11" spans="1:38" ht="13.5" customHeight="1">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3">
        <v>0.11600000000000001</v>
      </c>
      <c r="AF11" s="76">
        <v>0.12</v>
      </c>
      <c r="AG11" s="76">
        <v>0.151</v>
      </c>
      <c r="AH11" s="77">
        <v>0.188</v>
      </c>
      <c r="AI11" s="8"/>
      <c r="AJ11" s="8"/>
      <c r="AK11" s="8"/>
    </row>
    <row r="12" spans="1:38" ht="13.5" customHeight="1">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3">
        <v>0.11700000000000001</v>
      </c>
      <c r="AF12" s="76">
        <v>0.122</v>
      </c>
      <c r="AG12" s="76">
        <v>0.13600000000000001</v>
      </c>
      <c r="AH12" s="77">
        <v>0.17</v>
      </c>
      <c r="AI12" s="8"/>
      <c r="AJ12" s="8"/>
      <c r="AK12" s="8"/>
    </row>
    <row r="13" spans="1:38" ht="13.5" customHeight="1">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3">
        <v>0.11700000000000001</v>
      </c>
      <c r="AF13" s="76">
        <v>0.122</v>
      </c>
      <c r="AG13" s="76">
        <v>0.13600000000000001</v>
      </c>
      <c r="AH13" s="77">
        <v>0.17</v>
      </c>
      <c r="AI13" s="8"/>
      <c r="AJ13" s="8"/>
      <c r="AK13" s="8"/>
    </row>
    <row r="14" spans="1:38" ht="13.5" customHeight="1">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3">
        <v>0.127</v>
      </c>
      <c r="AF14" s="76">
        <v>0.13200000000000001</v>
      </c>
      <c r="AG14" s="76">
        <v>0.153</v>
      </c>
      <c r="AH14" s="77">
        <v>0.188</v>
      </c>
      <c r="AI14" s="8"/>
      <c r="AJ14" s="8"/>
      <c r="AK14" s="8"/>
    </row>
    <row r="15" spans="1:38" ht="13.5" customHeight="1">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3">
        <v>0.114</v>
      </c>
      <c r="AF15" s="76">
        <v>0.11600000000000001</v>
      </c>
      <c r="AG15" s="76">
        <v>0.126</v>
      </c>
      <c r="AH15" s="77">
        <v>0.16</v>
      </c>
      <c r="AI15" s="8"/>
      <c r="AJ15" s="8"/>
      <c r="AK15" s="8"/>
    </row>
    <row r="16" spans="1:38" ht="13.5" customHeight="1">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3">
        <v>0.114</v>
      </c>
      <c r="AF16" s="76">
        <v>0.11600000000000001</v>
      </c>
      <c r="AG16" s="76">
        <v>0.126</v>
      </c>
      <c r="AH16" s="77">
        <v>0.16</v>
      </c>
      <c r="AI16" s="8"/>
      <c r="AJ16" s="8"/>
      <c r="AK16" s="8"/>
    </row>
    <row r="17" spans="1:40" ht="13.5" customHeight="1">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3">
        <v>0.123</v>
      </c>
      <c r="AF17" s="76">
        <v>0.129</v>
      </c>
      <c r="AG17" s="76">
        <v>0.14799999999999999</v>
      </c>
      <c r="AH17" s="77">
        <v>0.184</v>
      </c>
      <c r="AI17" s="8"/>
      <c r="AJ17" s="8"/>
      <c r="AK17" s="8"/>
    </row>
    <row r="18" spans="1:40" ht="13.5" customHeight="1">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3">
        <v>0.114</v>
      </c>
      <c r="AF18" s="76">
        <v>0.11700000000000001</v>
      </c>
      <c r="AG18" s="76">
        <v>0.14099999999999999</v>
      </c>
      <c r="AH18" s="77">
        <v>0.17699999999999999</v>
      </c>
      <c r="AI18" s="8"/>
      <c r="AJ18" s="8"/>
      <c r="AK18" s="8"/>
    </row>
    <row r="19" spans="1:40" ht="13.5" customHeight="1">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3">
        <v>0.114</v>
      </c>
      <c r="AF19" s="76">
        <v>0.11700000000000001</v>
      </c>
      <c r="AG19" s="76">
        <v>0.14099999999999999</v>
      </c>
      <c r="AH19" s="77">
        <v>0.17699999999999999</v>
      </c>
      <c r="AI19" s="8"/>
      <c r="AJ19" s="8"/>
      <c r="AK19" s="8"/>
    </row>
    <row r="20" spans="1:40" ht="13.5" customHeight="1">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3">
        <v>0.114</v>
      </c>
      <c r="AF20" s="76">
        <v>0.11700000000000001</v>
      </c>
      <c r="AG20" s="76">
        <v>0.14099999999999999</v>
      </c>
      <c r="AH20" s="77">
        <v>0.17699999999999999</v>
      </c>
      <c r="AI20" s="8"/>
      <c r="AJ20" s="8"/>
      <c r="AK20" s="8"/>
    </row>
    <row r="21" spans="1:40" ht="13.5" customHeight="1">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3">
        <v>0.106</v>
      </c>
      <c r="AF21" s="76">
        <v>0.112</v>
      </c>
      <c r="AG21" s="76">
        <v>0.14799999999999999</v>
      </c>
      <c r="AH21" s="77">
        <v>0.18099999999999999</v>
      </c>
      <c r="AI21" s="8"/>
      <c r="AJ21" s="8"/>
      <c r="AK21" s="8"/>
    </row>
    <row r="22" spans="1:40" ht="13.5" customHeight="1">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3">
        <v>0.106</v>
      </c>
      <c r="AF22" s="76">
        <v>0.112</v>
      </c>
      <c r="AG22" s="76">
        <v>0.14799999999999999</v>
      </c>
      <c r="AH22" s="77">
        <v>0.18099999999999999</v>
      </c>
      <c r="AI22" s="8"/>
      <c r="AJ22" s="8"/>
      <c r="AK22" s="8"/>
    </row>
    <row r="23" spans="1:40" ht="13.5" customHeight="1">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3">
        <v>9.8000000000000004E-2</v>
      </c>
      <c r="AF23" s="76">
        <v>0.106</v>
      </c>
      <c r="AG23" s="76">
        <v>0.13800000000000001</v>
      </c>
      <c r="AH23" s="77">
        <v>0.17199999999999999</v>
      </c>
      <c r="AI23" s="8"/>
      <c r="AJ23" s="8"/>
      <c r="AK23" s="8"/>
    </row>
    <row r="24" spans="1:40">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3">
        <v>9.8000000000000004E-2</v>
      </c>
      <c r="AF24" s="76">
        <v>0.106</v>
      </c>
      <c r="AG24" s="76">
        <v>0.13800000000000001</v>
      </c>
      <c r="AH24" s="77">
        <v>0.17199999999999999</v>
      </c>
      <c r="AI24" s="8"/>
      <c r="AJ24" s="8"/>
      <c r="AK24" s="8"/>
    </row>
    <row r="25" spans="1:40" ht="14.25" thickBot="1">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4">
        <v>9.8000000000000004E-2</v>
      </c>
      <c r="AF25" s="78">
        <v>0.106</v>
      </c>
      <c r="AG25" s="78">
        <v>0.13800000000000001</v>
      </c>
      <c r="AH25" s="79">
        <v>0.17199999999999999</v>
      </c>
      <c r="AI25" s="8"/>
      <c r="AJ25" s="8"/>
      <c r="AK25" s="8"/>
    </row>
    <row r="26" spans="1:40">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3">
        <v>9.7000000000000003E-2</v>
      </c>
      <c r="AF26" s="76">
        <v>0.107</v>
      </c>
      <c r="AG26" s="76">
        <v>0.13100000000000001</v>
      </c>
      <c r="AH26" s="77">
        <v>0.16500000000000001</v>
      </c>
      <c r="AI26" s="8"/>
      <c r="AJ26" s="8"/>
      <c r="AK26" s="8"/>
    </row>
    <row r="27" spans="1:40" ht="14.25" thickBot="1">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eilnfquWtGJOdm8sriIio1WrjEe9BaiDkXZhUQqTj8WaKSA+RbKVbLW6NzsNdcBRK5NoqzAvWQHfikMdgpjy0w==" saltValue="lMbIaRKyATV5kUFETKIMeg=="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D7" sqref="AD7"/>
    </sheetView>
  </sheetViews>
  <sheetFormatPr defaultRowHeight="13.5"/>
  <cols>
    <col min="1" max="1" width="16.625" customWidth="1"/>
    <col min="3" max="3" width="14.5" style="7" customWidth="1"/>
    <col min="4" max="4" width="14.5" style="7" bestFit="1" customWidth="1"/>
  </cols>
  <sheetData>
    <row r="1" spans="1:4" ht="14.25" thickBot="1">
      <c r="A1" s="6" t="s">
        <v>386</v>
      </c>
      <c r="C1" s="6" t="s">
        <v>387</v>
      </c>
    </row>
    <row r="2" spans="1:4" ht="14.25" thickBot="1">
      <c r="A2" s="62" t="s">
        <v>35</v>
      </c>
      <c r="C2" s="62" t="s">
        <v>35</v>
      </c>
      <c r="D2" s="63" t="s">
        <v>388</v>
      </c>
    </row>
    <row r="3" spans="1:4">
      <c r="A3" s="70" t="s">
        <v>389</v>
      </c>
      <c r="C3" s="64" t="s">
        <v>389</v>
      </c>
      <c r="D3" s="65" t="s">
        <v>390</v>
      </c>
    </row>
    <row r="4" spans="1:4">
      <c r="A4" s="66" t="s">
        <v>391</v>
      </c>
      <c r="C4" s="66" t="s">
        <v>389</v>
      </c>
      <c r="D4" s="67" t="s">
        <v>392</v>
      </c>
    </row>
    <row r="5" spans="1:4">
      <c r="A5" s="66" t="s">
        <v>393</v>
      </c>
      <c r="C5" s="66" t="s">
        <v>389</v>
      </c>
      <c r="D5" s="67" t="s">
        <v>394</v>
      </c>
    </row>
    <row r="6" spans="1:4">
      <c r="A6" s="66" t="s">
        <v>395</v>
      </c>
      <c r="C6" s="66" t="s">
        <v>389</v>
      </c>
      <c r="D6" s="67" t="s">
        <v>396</v>
      </c>
    </row>
    <row r="7" spans="1:4">
      <c r="A7" s="66" t="s">
        <v>397</v>
      </c>
      <c r="C7" s="66" t="s">
        <v>389</v>
      </c>
      <c r="D7" s="67" t="s">
        <v>398</v>
      </c>
    </row>
    <row r="8" spans="1:4">
      <c r="A8" s="66" t="s">
        <v>399</v>
      </c>
      <c r="C8" s="66" t="s">
        <v>389</v>
      </c>
      <c r="D8" s="67" t="s">
        <v>400</v>
      </c>
    </row>
    <row r="9" spans="1:4">
      <c r="A9" s="66" t="s">
        <v>401</v>
      </c>
      <c r="C9" s="66" t="s">
        <v>389</v>
      </c>
      <c r="D9" s="67" t="s">
        <v>402</v>
      </c>
    </row>
    <row r="10" spans="1:4">
      <c r="A10" s="66" t="s">
        <v>403</v>
      </c>
      <c r="C10" s="66" t="s">
        <v>389</v>
      </c>
      <c r="D10" s="67" t="s">
        <v>404</v>
      </c>
    </row>
    <row r="11" spans="1:4">
      <c r="A11" s="66" t="s">
        <v>405</v>
      </c>
      <c r="C11" s="66" t="s">
        <v>389</v>
      </c>
      <c r="D11" s="67" t="s">
        <v>406</v>
      </c>
    </row>
    <row r="12" spans="1:4">
      <c r="A12" s="66" t="s">
        <v>407</v>
      </c>
      <c r="C12" s="66" t="s">
        <v>389</v>
      </c>
      <c r="D12" s="67" t="s">
        <v>408</v>
      </c>
    </row>
    <row r="13" spans="1:4">
      <c r="A13" s="66" t="s">
        <v>409</v>
      </c>
      <c r="C13" s="66" t="s">
        <v>389</v>
      </c>
      <c r="D13" s="67" t="s">
        <v>410</v>
      </c>
    </row>
    <row r="14" spans="1:4">
      <c r="A14" s="66" t="s">
        <v>411</v>
      </c>
      <c r="C14" s="66" t="s">
        <v>389</v>
      </c>
      <c r="D14" s="67" t="s">
        <v>412</v>
      </c>
    </row>
    <row r="15" spans="1:4">
      <c r="A15" s="66" t="s">
        <v>413</v>
      </c>
      <c r="C15" s="66" t="s">
        <v>389</v>
      </c>
      <c r="D15" s="67" t="s">
        <v>414</v>
      </c>
    </row>
    <row r="16" spans="1:4">
      <c r="A16" s="66" t="s">
        <v>415</v>
      </c>
      <c r="C16" s="66" t="s">
        <v>389</v>
      </c>
      <c r="D16" s="67" t="s">
        <v>416</v>
      </c>
    </row>
    <row r="17" spans="1:4">
      <c r="A17" s="66" t="s">
        <v>417</v>
      </c>
      <c r="C17" s="66" t="s">
        <v>389</v>
      </c>
      <c r="D17" s="67" t="s">
        <v>418</v>
      </c>
    </row>
    <row r="18" spans="1:4">
      <c r="A18" s="66" t="s">
        <v>419</v>
      </c>
      <c r="C18" s="66" t="s">
        <v>389</v>
      </c>
      <c r="D18" s="67" t="s">
        <v>420</v>
      </c>
    </row>
    <row r="19" spans="1:4">
      <c r="A19" s="66" t="s">
        <v>421</v>
      </c>
      <c r="C19" s="66" t="s">
        <v>389</v>
      </c>
      <c r="D19" s="67" t="s">
        <v>422</v>
      </c>
    </row>
    <row r="20" spans="1:4">
      <c r="A20" s="66" t="s">
        <v>423</v>
      </c>
      <c r="C20" s="66" t="s">
        <v>389</v>
      </c>
      <c r="D20" s="67" t="s">
        <v>424</v>
      </c>
    </row>
    <row r="21" spans="1:4">
      <c r="A21" s="66" t="s">
        <v>425</v>
      </c>
      <c r="C21" s="66" t="s">
        <v>389</v>
      </c>
      <c r="D21" s="67" t="s">
        <v>426</v>
      </c>
    </row>
    <row r="22" spans="1:4">
      <c r="A22" s="66" t="s">
        <v>427</v>
      </c>
      <c r="C22" s="66" t="s">
        <v>389</v>
      </c>
      <c r="D22" s="67" t="s">
        <v>428</v>
      </c>
    </row>
    <row r="23" spans="1:4">
      <c r="A23" s="66" t="s">
        <v>429</v>
      </c>
      <c r="C23" s="66" t="s">
        <v>389</v>
      </c>
      <c r="D23" s="67" t="s">
        <v>430</v>
      </c>
    </row>
    <row r="24" spans="1:4">
      <c r="A24" s="66" t="s">
        <v>431</v>
      </c>
      <c r="C24" s="66" t="s">
        <v>389</v>
      </c>
      <c r="D24" s="67" t="s">
        <v>432</v>
      </c>
    </row>
    <row r="25" spans="1:4">
      <c r="A25" s="66" t="s">
        <v>433</v>
      </c>
      <c r="C25" s="66" t="s">
        <v>389</v>
      </c>
      <c r="D25" s="67" t="s">
        <v>434</v>
      </c>
    </row>
    <row r="26" spans="1:4">
      <c r="A26" s="66" t="s">
        <v>435</v>
      </c>
      <c r="C26" s="66" t="s">
        <v>389</v>
      </c>
      <c r="D26" s="67" t="s">
        <v>436</v>
      </c>
    </row>
    <row r="27" spans="1:4">
      <c r="A27" s="66" t="s">
        <v>437</v>
      </c>
      <c r="C27" s="66" t="s">
        <v>389</v>
      </c>
      <c r="D27" s="67" t="s">
        <v>438</v>
      </c>
    </row>
    <row r="28" spans="1:4">
      <c r="A28" s="66" t="s">
        <v>439</v>
      </c>
      <c r="C28" s="66" t="s">
        <v>389</v>
      </c>
      <c r="D28" s="67" t="s">
        <v>440</v>
      </c>
    </row>
    <row r="29" spans="1:4">
      <c r="A29" s="66" t="s">
        <v>441</v>
      </c>
      <c r="C29" s="66" t="s">
        <v>389</v>
      </c>
      <c r="D29" s="67" t="s">
        <v>442</v>
      </c>
    </row>
    <row r="30" spans="1:4">
      <c r="A30" s="66" t="s">
        <v>443</v>
      </c>
      <c r="C30" s="66" t="s">
        <v>389</v>
      </c>
      <c r="D30" s="67" t="s">
        <v>444</v>
      </c>
    </row>
    <row r="31" spans="1:4">
      <c r="A31" s="66" t="s">
        <v>445</v>
      </c>
      <c r="C31" s="66" t="s">
        <v>389</v>
      </c>
      <c r="D31" s="67" t="s">
        <v>446</v>
      </c>
    </row>
    <row r="32" spans="1:4">
      <c r="A32" s="66" t="s">
        <v>447</v>
      </c>
      <c r="C32" s="66" t="s">
        <v>389</v>
      </c>
      <c r="D32" s="67" t="s">
        <v>448</v>
      </c>
    </row>
    <row r="33" spans="1:4">
      <c r="A33" s="66" t="s">
        <v>449</v>
      </c>
      <c r="C33" s="66" t="s">
        <v>389</v>
      </c>
      <c r="D33" s="67" t="s">
        <v>450</v>
      </c>
    </row>
    <row r="34" spans="1:4">
      <c r="A34" s="66" t="s">
        <v>451</v>
      </c>
      <c r="C34" s="66" t="s">
        <v>389</v>
      </c>
      <c r="D34" s="67" t="s">
        <v>452</v>
      </c>
    </row>
    <row r="35" spans="1:4">
      <c r="A35" s="66" t="s">
        <v>453</v>
      </c>
      <c r="C35" s="66" t="s">
        <v>389</v>
      </c>
      <c r="D35" s="67" t="s">
        <v>454</v>
      </c>
    </row>
    <row r="36" spans="1:4">
      <c r="A36" s="66" t="s">
        <v>455</v>
      </c>
      <c r="C36" s="66" t="s">
        <v>389</v>
      </c>
      <c r="D36" s="67" t="s">
        <v>456</v>
      </c>
    </row>
    <row r="37" spans="1:4">
      <c r="A37" s="66" t="s">
        <v>457</v>
      </c>
      <c r="C37" s="66" t="s">
        <v>389</v>
      </c>
      <c r="D37" s="67" t="s">
        <v>458</v>
      </c>
    </row>
    <row r="38" spans="1:4">
      <c r="A38" s="66" t="s">
        <v>459</v>
      </c>
      <c r="C38" s="66" t="s">
        <v>389</v>
      </c>
      <c r="D38" s="67" t="s">
        <v>460</v>
      </c>
    </row>
    <row r="39" spans="1:4">
      <c r="A39" s="66" t="s">
        <v>461</v>
      </c>
      <c r="C39" s="66" t="s">
        <v>389</v>
      </c>
      <c r="D39" s="67" t="s">
        <v>462</v>
      </c>
    </row>
    <row r="40" spans="1:4">
      <c r="A40" s="66" t="s">
        <v>463</v>
      </c>
      <c r="C40" s="66" t="s">
        <v>389</v>
      </c>
      <c r="D40" s="67" t="s">
        <v>464</v>
      </c>
    </row>
    <row r="41" spans="1:4">
      <c r="A41" s="66" t="s">
        <v>465</v>
      </c>
      <c r="C41" s="66" t="s">
        <v>389</v>
      </c>
      <c r="D41" s="67" t="s">
        <v>466</v>
      </c>
    </row>
    <row r="42" spans="1:4">
      <c r="A42" s="66" t="s">
        <v>467</v>
      </c>
      <c r="C42" s="66" t="s">
        <v>389</v>
      </c>
      <c r="D42" s="67" t="s">
        <v>468</v>
      </c>
    </row>
    <row r="43" spans="1:4">
      <c r="A43" s="66" t="s">
        <v>469</v>
      </c>
      <c r="C43" s="66" t="s">
        <v>389</v>
      </c>
      <c r="D43" s="67" t="s">
        <v>470</v>
      </c>
    </row>
    <row r="44" spans="1:4">
      <c r="A44" s="66" t="s">
        <v>471</v>
      </c>
      <c r="C44" s="66" t="s">
        <v>389</v>
      </c>
      <c r="D44" s="67" t="s">
        <v>472</v>
      </c>
    </row>
    <row r="45" spans="1:4">
      <c r="A45" s="66" t="s">
        <v>473</v>
      </c>
      <c r="C45" s="66" t="s">
        <v>389</v>
      </c>
      <c r="D45" s="67" t="s">
        <v>474</v>
      </c>
    </row>
    <row r="46" spans="1:4">
      <c r="A46" s="66" t="s">
        <v>475</v>
      </c>
      <c r="C46" s="66" t="s">
        <v>389</v>
      </c>
      <c r="D46" s="67" t="s">
        <v>476</v>
      </c>
    </row>
    <row r="47" spans="1:4">
      <c r="A47" s="66" t="s">
        <v>477</v>
      </c>
      <c r="C47" s="66" t="s">
        <v>389</v>
      </c>
      <c r="D47" s="67" t="s">
        <v>478</v>
      </c>
    </row>
    <row r="48" spans="1:4">
      <c r="A48" s="66" t="s">
        <v>479</v>
      </c>
      <c r="C48" s="66" t="s">
        <v>389</v>
      </c>
      <c r="D48" s="67" t="s">
        <v>480</v>
      </c>
    </row>
    <row r="49" spans="1:4" ht="14.25" thickBot="1">
      <c r="A49" s="68" t="s">
        <v>481</v>
      </c>
      <c r="C49" s="66" t="s">
        <v>389</v>
      </c>
      <c r="D49" s="67" t="s">
        <v>482</v>
      </c>
    </row>
    <row r="50" spans="1:4">
      <c r="C50" s="66" t="s">
        <v>389</v>
      </c>
      <c r="D50" s="67" t="s">
        <v>483</v>
      </c>
    </row>
    <row r="51" spans="1:4">
      <c r="C51" s="66" t="s">
        <v>389</v>
      </c>
      <c r="D51" s="67" t="s">
        <v>484</v>
      </c>
    </row>
    <row r="52" spans="1:4">
      <c r="C52" s="66" t="s">
        <v>389</v>
      </c>
      <c r="D52" s="67" t="s">
        <v>485</v>
      </c>
    </row>
    <row r="53" spans="1:4">
      <c r="C53" s="66" t="s">
        <v>389</v>
      </c>
      <c r="D53" s="67" t="s">
        <v>486</v>
      </c>
    </row>
    <row r="54" spans="1:4">
      <c r="C54" s="66" t="s">
        <v>389</v>
      </c>
      <c r="D54" s="67" t="s">
        <v>487</v>
      </c>
    </row>
    <row r="55" spans="1:4">
      <c r="C55" s="66" t="s">
        <v>389</v>
      </c>
      <c r="D55" s="67" t="s">
        <v>488</v>
      </c>
    </row>
    <row r="56" spans="1:4">
      <c r="C56" s="66" t="s">
        <v>389</v>
      </c>
      <c r="D56" s="67" t="s">
        <v>489</v>
      </c>
    </row>
    <row r="57" spans="1:4">
      <c r="C57" s="66" t="s">
        <v>389</v>
      </c>
      <c r="D57" s="67" t="s">
        <v>490</v>
      </c>
    </row>
    <row r="58" spans="1:4">
      <c r="C58" s="66" t="s">
        <v>389</v>
      </c>
      <c r="D58" s="67" t="s">
        <v>491</v>
      </c>
    </row>
    <row r="59" spans="1:4">
      <c r="C59" s="66" t="s">
        <v>389</v>
      </c>
      <c r="D59" s="67" t="s">
        <v>492</v>
      </c>
    </row>
    <row r="60" spans="1:4">
      <c r="C60" s="66" t="s">
        <v>389</v>
      </c>
      <c r="D60" s="67" t="s">
        <v>493</v>
      </c>
    </row>
    <row r="61" spans="1:4">
      <c r="C61" s="66" t="s">
        <v>389</v>
      </c>
      <c r="D61" s="67" t="s">
        <v>494</v>
      </c>
    </row>
    <row r="62" spans="1:4">
      <c r="C62" s="66" t="s">
        <v>389</v>
      </c>
      <c r="D62" s="67" t="s">
        <v>495</v>
      </c>
    </row>
    <row r="63" spans="1:4">
      <c r="C63" s="66" t="s">
        <v>389</v>
      </c>
      <c r="D63" s="67" t="s">
        <v>496</v>
      </c>
    </row>
    <row r="64" spans="1:4">
      <c r="C64" s="66" t="s">
        <v>389</v>
      </c>
      <c r="D64" s="67" t="s">
        <v>497</v>
      </c>
    </row>
    <row r="65" spans="3:4">
      <c r="C65" s="66" t="s">
        <v>389</v>
      </c>
      <c r="D65" s="67" t="s">
        <v>498</v>
      </c>
    </row>
    <row r="66" spans="3:4">
      <c r="C66" s="66" t="s">
        <v>389</v>
      </c>
      <c r="D66" s="67" t="s">
        <v>499</v>
      </c>
    </row>
    <row r="67" spans="3:4">
      <c r="C67" s="66" t="s">
        <v>389</v>
      </c>
      <c r="D67" s="67" t="s">
        <v>500</v>
      </c>
    </row>
    <row r="68" spans="3:4">
      <c r="C68" s="66" t="s">
        <v>389</v>
      </c>
      <c r="D68" s="67" t="s">
        <v>501</v>
      </c>
    </row>
    <row r="69" spans="3:4">
      <c r="C69" s="66" t="s">
        <v>389</v>
      </c>
      <c r="D69" s="67" t="s">
        <v>502</v>
      </c>
    </row>
    <row r="70" spans="3:4">
      <c r="C70" s="66" t="s">
        <v>389</v>
      </c>
      <c r="D70" s="67" t="s">
        <v>503</v>
      </c>
    </row>
    <row r="71" spans="3:4">
      <c r="C71" s="66" t="s">
        <v>389</v>
      </c>
      <c r="D71" s="67" t="s">
        <v>504</v>
      </c>
    </row>
    <row r="72" spans="3:4">
      <c r="C72" s="66" t="s">
        <v>389</v>
      </c>
      <c r="D72" s="67" t="s">
        <v>505</v>
      </c>
    </row>
    <row r="73" spans="3:4">
      <c r="C73" s="66" t="s">
        <v>389</v>
      </c>
      <c r="D73" s="67" t="s">
        <v>506</v>
      </c>
    </row>
    <row r="74" spans="3:4">
      <c r="C74" s="66" t="s">
        <v>389</v>
      </c>
      <c r="D74" s="67" t="s">
        <v>507</v>
      </c>
    </row>
    <row r="75" spans="3:4">
      <c r="C75" s="66" t="s">
        <v>389</v>
      </c>
      <c r="D75" s="67" t="s">
        <v>508</v>
      </c>
    </row>
    <row r="76" spans="3:4">
      <c r="C76" s="66" t="s">
        <v>389</v>
      </c>
      <c r="D76" s="67" t="s">
        <v>509</v>
      </c>
    </row>
    <row r="77" spans="3:4">
      <c r="C77" s="66" t="s">
        <v>389</v>
      </c>
      <c r="D77" s="67" t="s">
        <v>510</v>
      </c>
    </row>
    <row r="78" spans="3:4">
      <c r="C78" s="66" t="s">
        <v>389</v>
      </c>
      <c r="D78" s="67" t="s">
        <v>511</v>
      </c>
    </row>
    <row r="79" spans="3:4">
      <c r="C79" s="66" t="s">
        <v>389</v>
      </c>
      <c r="D79" s="67" t="s">
        <v>512</v>
      </c>
    </row>
    <row r="80" spans="3:4">
      <c r="C80" s="66" t="s">
        <v>389</v>
      </c>
      <c r="D80" s="67" t="s">
        <v>513</v>
      </c>
    </row>
    <row r="81" spans="3:4">
      <c r="C81" s="66" t="s">
        <v>389</v>
      </c>
      <c r="D81" s="67" t="s">
        <v>514</v>
      </c>
    </row>
    <row r="82" spans="3:4">
      <c r="C82" s="66" t="s">
        <v>389</v>
      </c>
      <c r="D82" s="67" t="s">
        <v>515</v>
      </c>
    </row>
    <row r="83" spans="3:4">
      <c r="C83" s="66" t="s">
        <v>389</v>
      </c>
      <c r="D83" s="67" t="s">
        <v>516</v>
      </c>
    </row>
    <row r="84" spans="3:4">
      <c r="C84" s="66" t="s">
        <v>389</v>
      </c>
      <c r="D84" s="67" t="s">
        <v>517</v>
      </c>
    </row>
    <row r="85" spans="3:4">
      <c r="C85" s="66" t="s">
        <v>389</v>
      </c>
      <c r="D85" s="67" t="s">
        <v>518</v>
      </c>
    </row>
    <row r="86" spans="3:4">
      <c r="C86" s="66" t="s">
        <v>389</v>
      </c>
      <c r="D86" s="67" t="s">
        <v>519</v>
      </c>
    </row>
    <row r="87" spans="3:4">
      <c r="C87" s="66" t="s">
        <v>389</v>
      </c>
      <c r="D87" s="67" t="s">
        <v>520</v>
      </c>
    </row>
    <row r="88" spans="3:4">
      <c r="C88" s="66" t="s">
        <v>389</v>
      </c>
      <c r="D88" s="67" t="s">
        <v>521</v>
      </c>
    </row>
    <row r="89" spans="3:4">
      <c r="C89" s="66" t="s">
        <v>389</v>
      </c>
      <c r="D89" s="67" t="s">
        <v>522</v>
      </c>
    </row>
    <row r="90" spans="3:4">
      <c r="C90" s="66" t="s">
        <v>389</v>
      </c>
      <c r="D90" s="67" t="s">
        <v>523</v>
      </c>
    </row>
    <row r="91" spans="3:4">
      <c r="C91" s="66" t="s">
        <v>389</v>
      </c>
      <c r="D91" s="67" t="s">
        <v>524</v>
      </c>
    </row>
    <row r="92" spans="3:4">
      <c r="C92" s="66" t="s">
        <v>389</v>
      </c>
      <c r="D92" s="67" t="s">
        <v>525</v>
      </c>
    </row>
    <row r="93" spans="3:4">
      <c r="C93" s="66" t="s">
        <v>389</v>
      </c>
      <c r="D93" s="67" t="s">
        <v>526</v>
      </c>
    </row>
    <row r="94" spans="3:4">
      <c r="C94" s="66" t="s">
        <v>389</v>
      </c>
      <c r="D94" s="67" t="s">
        <v>527</v>
      </c>
    </row>
    <row r="95" spans="3:4">
      <c r="C95" s="66" t="s">
        <v>389</v>
      </c>
      <c r="D95" s="67" t="s">
        <v>528</v>
      </c>
    </row>
    <row r="96" spans="3:4">
      <c r="C96" s="66" t="s">
        <v>389</v>
      </c>
      <c r="D96" s="67" t="s">
        <v>529</v>
      </c>
    </row>
    <row r="97" spans="3:4">
      <c r="C97" s="66" t="s">
        <v>389</v>
      </c>
      <c r="D97" s="67" t="s">
        <v>530</v>
      </c>
    </row>
    <row r="98" spans="3:4">
      <c r="C98" s="66" t="s">
        <v>389</v>
      </c>
      <c r="D98" s="67" t="s">
        <v>531</v>
      </c>
    </row>
    <row r="99" spans="3:4">
      <c r="C99" s="66" t="s">
        <v>389</v>
      </c>
      <c r="D99" s="67" t="s">
        <v>532</v>
      </c>
    </row>
    <row r="100" spans="3:4">
      <c r="C100" s="66" t="s">
        <v>389</v>
      </c>
      <c r="D100" s="67" t="s">
        <v>533</v>
      </c>
    </row>
    <row r="101" spans="3:4">
      <c r="C101" s="66" t="s">
        <v>389</v>
      </c>
      <c r="D101" s="67" t="s">
        <v>534</v>
      </c>
    </row>
    <row r="102" spans="3:4">
      <c r="C102" s="66" t="s">
        <v>389</v>
      </c>
      <c r="D102" s="67" t="s">
        <v>535</v>
      </c>
    </row>
    <row r="103" spans="3:4">
      <c r="C103" s="66" t="s">
        <v>389</v>
      </c>
      <c r="D103" s="67" t="s">
        <v>536</v>
      </c>
    </row>
    <row r="104" spans="3:4">
      <c r="C104" s="66" t="s">
        <v>389</v>
      </c>
      <c r="D104" s="67" t="s">
        <v>537</v>
      </c>
    </row>
    <row r="105" spans="3:4">
      <c r="C105" s="66" t="s">
        <v>389</v>
      </c>
      <c r="D105" s="67" t="s">
        <v>538</v>
      </c>
    </row>
    <row r="106" spans="3:4">
      <c r="C106" s="66" t="s">
        <v>389</v>
      </c>
      <c r="D106" s="67" t="s">
        <v>539</v>
      </c>
    </row>
    <row r="107" spans="3:4">
      <c r="C107" s="66" t="s">
        <v>389</v>
      </c>
      <c r="D107" s="67" t="s">
        <v>540</v>
      </c>
    </row>
    <row r="108" spans="3:4">
      <c r="C108" s="66" t="s">
        <v>389</v>
      </c>
      <c r="D108" s="67" t="s">
        <v>541</v>
      </c>
    </row>
    <row r="109" spans="3:4">
      <c r="C109" s="66" t="s">
        <v>389</v>
      </c>
      <c r="D109" s="67" t="s">
        <v>542</v>
      </c>
    </row>
    <row r="110" spans="3:4">
      <c r="C110" s="66" t="s">
        <v>389</v>
      </c>
      <c r="D110" s="67" t="s">
        <v>543</v>
      </c>
    </row>
    <row r="111" spans="3:4">
      <c r="C111" s="66" t="s">
        <v>389</v>
      </c>
      <c r="D111" s="67" t="s">
        <v>544</v>
      </c>
    </row>
    <row r="112" spans="3:4">
      <c r="C112" s="66" t="s">
        <v>389</v>
      </c>
      <c r="D112" s="67" t="s">
        <v>545</v>
      </c>
    </row>
    <row r="113" spans="3:4">
      <c r="C113" s="66" t="s">
        <v>389</v>
      </c>
      <c r="D113" s="67" t="s">
        <v>546</v>
      </c>
    </row>
    <row r="114" spans="3:4">
      <c r="C114" s="66" t="s">
        <v>389</v>
      </c>
      <c r="D114" s="67" t="s">
        <v>547</v>
      </c>
    </row>
    <row r="115" spans="3:4">
      <c r="C115" s="66" t="s">
        <v>389</v>
      </c>
      <c r="D115" s="67" t="s">
        <v>548</v>
      </c>
    </row>
    <row r="116" spans="3:4">
      <c r="C116" s="66" t="s">
        <v>389</v>
      </c>
      <c r="D116" s="67" t="s">
        <v>549</v>
      </c>
    </row>
    <row r="117" spans="3:4">
      <c r="C117" s="66" t="s">
        <v>389</v>
      </c>
      <c r="D117" s="67" t="s">
        <v>550</v>
      </c>
    </row>
    <row r="118" spans="3:4">
      <c r="C118" s="66" t="s">
        <v>389</v>
      </c>
      <c r="D118" s="67" t="s">
        <v>551</v>
      </c>
    </row>
    <row r="119" spans="3:4">
      <c r="C119" s="66" t="s">
        <v>389</v>
      </c>
      <c r="D119" s="67" t="s">
        <v>552</v>
      </c>
    </row>
    <row r="120" spans="3:4">
      <c r="C120" s="66" t="s">
        <v>389</v>
      </c>
      <c r="D120" s="67" t="s">
        <v>553</v>
      </c>
    </row>
    <row r="121" spans="3:4">
      <c r="C121" s="66" t="s">
        <v>389</v>
      </c>
      <c r="D121" s="67" t="s">
        <v>554</v>
      </c>
    </row>
    <row r="122" spans="3:4">
      <c r="C122" s="66" t="s">
        <v>389</v>
      </c>
      <c r="D122" s="67" t="s">
        <v>555</v>
      </c>
    </row>
    <row r="123" spans="3:4">
      <c r="C123" s="66" t="s">
        <v>389</v>
      </c>
      <c r="D123" s="67" t="s">
        <v>556</v>
      </c>
    </row>
    <row r="124" spans="3:4">
      <c r="C124" s="66" t="s">
        <v>389</v>
      </c>
      <c r="D124" s="67" t="s">
        <v>557</v>
      </c>
    </row>
    <row r="125" spans="3:4">
      <c r="C125" s="66" t="s">
        <v>389</v>
      </c>
      <c r="D125" s="67" t="s">
        <v>558</v>
      </c>
    </row>
    <row r="126" spans="3:4">
      <c r="C126" s="66" t="s">
        <v>389</v>
      </c>
      <c r="D126" s="67" t="s">
        <v>559</v>
      </c>
    </row>
    <row r="127" spans="3:4">
      <c r="C127" s="66" t="s">
        <v>389</v>
      </c>
      <c r="D127" s="67" t="s">
        <v>560</v>
      </c>
    </row>
    <row r="128" spans="3:4">
      <c r="C128" s="66" t="s">
        <v>389</v>
      </c>
      <c r="D128" s="67" t="s">
        <v>561</v>
      </c>
    </row>
    <row r="129" spans="3:4">
      <c r="C129" s="66" t="s">
        <v>389</v>
      </c>
      <c r="D129" s="67" t="s">
        <v>562</v>
      </c>
    </row>
    <row r="130" spans="3:4">
      <c r="C130" s="66" t="s">
        <v>389</v>
      </c>
      <c r="D130" s="67" t="s">
        <v>563</v>
      </c>
    </row>
    <row r="131" spans="3:4">
      <c r="C131" s="66" t="s">
        <v>389</v>
      </c>
      <c r="D131" s="67" t="s">
        <v>564</v>
      </c>
    </row>
    <row r="132" spans="3:4">
      <c r="C132" s="66" t="s">
        <v>389</v>
      </c>
      <c r="D132" s="67" t="s">
        <v>565</v>
      </c>
    </row>
    <row r="133" spans="3:4">
      <c r="C133" s="66" t="s">
        <v>389</v>
      </c>
      <c r="D133" s="67" t="s">
        <v>566</v>
      </c>
    </row>
    <row r="134" spans="3:4">
      <c r="C134" s="66" t="s">
        <v>389</v>
      </c>
      <c r="D134" s="67" t="s">
        <v>567</v>
      </c>
    </row>
    <row r="135" spans="3:4">
      <c r="C135" s="66" t="s">
        <v>389</v>
      </c>
      <c r="D135" s="67" t="s">
        <v>568</v>
      </c>
    </row>
    <row r="136" spans="3:4">
      <c r="C136" s="66" t="s">
        <v>389</v>
      </c>
      <c r="D136" s="67" t="s">
        <v>569</v>
      </c>
    </row>
    <row r="137" spans="3:4">
      <c r="C137" s="66" t="s">
        <v>389</v>
      </c>
      <c r="D137" s="67" t="s">
        <v>570</v>
      </c>
    </row>
    <row r="138" spans="3:4">
      <c r="C138" s="66" t="s">
        <v>389</v>
      </c>
      <c r="D138" s="67" t="s">
        <v>571</v>
      </c>
    </row>
    <row r="139" spans="3:4">
      <c r="C139" s="66" t="s">
        <v>389</v>
      </c>
      <c r="D139" s="67" t="s">
        <v>572</v>
      </c>
    </row>
    <row r="140" spans="3:4">
      <c r="C140" s="66" t="s">
        <v>389</v>
      </c>
      <c r="D140" s="67" t="s">
        <v>573</v>
      </c>
    </row>
    <row r="141" spans="3:4">
      <c r="C141" s="66" t="s">
        <v>389</v>
      </c>
      <c r="D141" s="67" t="s">
        <v>574</v>
      </c>
    </row>
    <row r="142" spans="3:4">
      <c r="C142" s="66" t="s">
        <v>389</v>
      </c>
      <c r="D142" s="67" t="s">
        <v>575</v>
      </c>
    </row>
    <row r="143" spans="3:4">
      <c r="C143" s="66" t="s">
        <v>389</v>
      </c>
      <c r="D143" s="67" t="s">
        <v>576</v>
      </c>
    </row>
    <row r="144" spans="3:4">
      <c r="C144" s="66" t="s">
        <v>389</v>
      </c>
      <c r="D144" s="67" t="s">
        <v>577</v>
      </c>
    </row>
    <row r="145" spans="3:4">
      <c r="C145" s="66" t="s">
        <v>389</v>
      </c>
      <c r="D145" s="67" t="s">
        <v>578</v>
      </c>
    </row>
    <row r="146" spans="3:4">
      <c r="C146" s="66" t="s">
        <v>389</v>
      </c>
      <c r="D146" s="67" t="s">
        <v>579</v>
      </c>
    </row>
    <row r="147" spans="3:4">
      <c r="C147" s="66" t="s">
        <v>389</v>
      </c>
      <c r="D147" s="67" t="s">
        <v>580</v>
      </c>
    </row>
    <row r="148" spans="3:4">
      <c r="C148" s="66" t="s">
        <v>389</v>
      </c>
      <c r="D148" s="67" t="s">
        <v>581</v>
      </c>
    </row>
    <row r="149" spans="3:4">
      <c r="C149" s="66" t="s">
        <v>389</v>
      </c>
      <c r="D149" s="67" t="s">
        <v>582</v>
      </c>
    </row>
    <row r="150" spans="3:4">
      <c r="C150" s="66" t="s">
        <v>389</v>
      </c>
      <c r="D150" s="67" t="s">
        <v>583</v>
      </c>
    </row>
    <row r="151" spans="3:4">
      <c r="C151" s="66" t="s">
        <v>389</v>
      </c>
      <c r="D151" s="67" t="s">
        <v>584</v>
      </c>
    </row>
    <row r="152" spans="3:4">
      <c r="C152" s="66" t="s">
        <v>389</v>
      </c>
      <c r="D152" s="67" t="s">
        <v>585</v>
      </c>
    </row>
    <row r="153" spans="3:4">
      <c r="C153" s="66" t="s">
        <v>389</v>
      </c>
      <c r="D153" s="67" t="s">
        <v>586</v>
      </c>
    </row>
    <row r="154" spans="3:4">
      <c r="C154" s="66" t="s">
        <v>389</v>
      </c>
      <c r="D154" s="67" t="s">
        <v>587</v>
      </c>
    </row>
    <row r="155" spans="3:4">
      <c r="C155" s="66" t="s">
        <v>389</v>
      </c>
      <c r="D155" s="67" t="s">
        <v>588</v>
      </c>
    </row>
    <row r="156" spans="3:4">
      <c r="C156" s="66" t="s">
        <v>389</v>
      </c>
      <c r="D156" s="67" t="s">
        <v>589</v>
      </c>
    </row>
    <row r="157" spans="3:4">
      <c r="C157" s="66" t="s">
        <v>389</v>
      </c>
      <c r="D157" s="67" t="s">
        <v>590</v>
      </c>
    </row>
    <row r="158" spans="3:4">
      <c r="C158" s="66" t="s">
        <v>389</v>
      </c>
      <c r="D158" s="67" t="s">
        <v>591</v>
      </c>
    </row>
    <row r="159" spans="3:4">
      <c r="C159" s="66" t="s">
        <v>389</v>
      </c>
      <c r="D159" s="67" t="s">
        <v>592</v>
      </c>
    </row>
    <row r="160" spans="3:4">
      <c r="C160" s="66" t="s">
        <v>389</v>
      </c>
      <c r="D160" s="67" t="s">
        <v>593</v>
      </c>
    </row>
    <row r="161" spans="3:4">
      <c r="C161" s="66" t="s">
        <v>389</v>
      </c>
      <c r="D161" s="67" t="s">
        <v>594</v>
      </c>
    </row>
    <row r="162" spans="3:4">
      <c r="C162" s="66" t="s">
        <v>389</v>
      </c>
      <c r="D162" s="67" t="s">
        <v>595</v>
      </c>
    </row>
    <row r="163" spans="3:4">
      <c r="C163" s="66" t="s">
        <v>389</v>
      </c>
      <c r="D163" s="67" t="s">
        <v>596</v>
      </c>
    </row>
    <row r="164" spans="3:4">
      <c r="C164" s="66" t="s">
        <v>389</v>
      </c>
      <c r="D164" s="67" t="s">
        <v>597</v>
      </c>
    </row>
    <row r="165" spans="3:4">
      <c r="C165" s="66" t="s">
        <v>389</v>
      </c>
      <c r="D165" s="67" t="s">
        <v>598</v>
      </c>
    </row>
    <row r="166" spans="3:4">
      <c r="C166" s="66" t="s">
        <v>389</v>
      </c>
      <c r="D166" s="67" t="s">
        <v>599</v>
      </c>
    </row>
    <row r="167" spans="3:4">
      <c r="C167" s="66" t="s">
        <v>389</v>
      </c>
      <c r="D167" s="67" t="s">
        <v>600</v>
      </c>
    </row>
    <row r="168" spans="3:4">
      <c r="C168" s="66" t="s">
        <v>389</v>
      </c>
      <c r="D168" s="67" t="s">
        <v>601</v>
      </c>
    </row>
    <row r="169" spans="3:4">
      <c r="C169" s="66" t="s">
        <v>389</v>
      </c>
      <c r="D169" s="67" t="s">
        <v>602</v>
      </c>
    </row>
    <row r="170" spans="3:4">
      <c r="C170" s="66" t="s">
        <v>389</v>
      </c>
      <c r="D170" s="67" t="s">
        <v>603</v>
      </c>
    </row>
    <row r="171" spans="3:4">
      <c r="C171" s="66" t="s">
        <v>389</v>
      </c>
      <c r="D171" s="67" t="s">
        <v>604</v>
      </c>
    </row>
    <row r="172" spans="3:4">
      <c r="C172" s="66" t="s">
        <v>389</v>
      </c>
      <c r="D172" s="67" t="s">
        <v>605</v>
      </c>
    </row>
    <row r="173" spans="3:4">
      <c r="C173" s="66" t="s">
        <v>389</v>
      </c>
      <c r="D173" s="67" t="s">
        <v>606</v>
      </c>
    </row>
    <row r="174" spans="3:4">
      <c r="C174" s="66" t="s">
        <v>389</v>
      </c>
      <c r="D174" s="67" t="s">
        <v>607</v>
      </c>
    </row>
    <row r="175" spans="3:4">
      <c r="C175" s="66" t="s">
        <v>389</v>
      </c>
      <c r="D175" s="67" t="s">
        <v>608</v>
      </c>
    </row>
    <row r="176" spans="3:4">
      <c r="C176" s="66" t="s">
        <v>389</v>
      </c>
      <c r="D176" s="67" t="s">
        <v>609</v>
      </c>
    </row>
    <row r="177" spans="3:4">
      <c r="C177" s="66" t="s">
        <v>389</v>
      </c>
      <c r="D177" s="67" t="s">
        <v>610</v>
      </c>
    </row>
    <row r="178" spans="3:4">
      <c r="C178" s="66" t="s">
        <v>389</v>
      </c>
      <c r="D178" s="67" t="s">
        <v>611</v>
      </c>
    </row>
    <row r="179" spans="3:4">
      <c r="C179" s="66" t="s">
        <v>389</v>
      </c>
      <c r="D179" s="67" t="s">
        <v>612</v>
      </c>
    </row>
    <row r="180" spans="3:4">
      <c r="C180" s="66" t="s">
        <v>389</v>
      </c>
      <c r="D180" s="67" t="s">
        <v>613</v>
      </c>
    </row>
    <row r="181" spans="3:4">
      <c r="C181" s="66" t="s">
        <v>389</v>
      </c>
      <c r="D181" s="67" t="s">
        <v>614</v>
      </c>
    </row>
    <row r="182" spans="3:4">
      <c r="C182" s="66" t="s">
        <v>389</v>
      </c>
      <c r="D182" s="67" t="s">
        <v>615</v>
      </c>
    </row>
    <row r="183" spans="3:4">
      <c r="C183" s="66" t="s">
        <v>389</v>
      </c>
      <c r="D183" s="67" t="s">
        <v>616</v>
      </c>
    </row>
    <row r="184" spans="3:4">
      <c r="C184" s="66" t="s">
        <v>389</v>
      </c>
      <c r="D184" s="67" t="s">
        <v>617</v>
      </c>
    </row>
    <row r="185" spans="3:4">
      <c r="C185" s="66" t="s">
        <v>389</v>
      </c>
      <c r="D185" s="67" t="s">
        <v>618</v>
      </c>
    </row>
    <row r="186" spans="3:4">
      <c r="C186" s="66" t="s">
        <v>389</v>
      </c>
      <c r="D186" s="67" t="s">
        <v>619</v>
      </c>
    </row>
    <row r="187" spans="3:4">
      <c r="C187" s="66" t="s">
        <v>389</v>
      </c>
      <c r="D187" s="67" t="s">
        <v>620</v>
      </c>
    </row>
    <row r="188" spans="3:4">
      <c r="C188" s="66" t="s">
        <v>391</v>
      </c>
      <c r="D188" s="67" t="s">
        <v>621</v>
      </c>
    </row>
    <row r="189" spans="3:4">
      <c r="C189" s="66" t="s">
        <v>391</v>
      </c>
      <c r="D189" s="67" t="s">
        <v>622</v>
      </c>
    </row>
    <row r="190" spans="3:4">
      <c r="C190" s="66" t="s">
        <v>391</v>
      </c>
      <c r="D190" s="67" t="s">
        <v>623</v>
      </c>
    </row>
    <row r="191" spans="3:4">
      <c r="C191" s="66" t="s">
        <v>391</v>
      </c>
      <c r="D191" s="67" t="s">
        <v>624</v>
      </c>
    </row>
    <row r="192" spans="3:4">
      <c r="C192" s="66" t="s">
        <v>391</v>
      </c>
      <c r="D192" s="67" t="s">
        <v>625</v>
      </c>
    </row>
    <row r="193" spans="3:4">
      <c r="C193" s="66" t="s">
        <v>391</v>
      </c>
      <c r="D193" s="67" t="s">
        <v>626</v>
      </c>
    </row>
    <row r="194" spans="3:4">
      <c r="C194" s="66" t="s">
        <v>391</v>
      </c>
      <c r="D194" s="67" t="s">
        <v>627</v>
      </c>
    </row>
    <row r="195" spans="3:4">
      <c r="C195" s="66" t="s">
        <v>391</v>
      </c>
      <c r="D195" s="67" t="s">
        <v>628</v>
      </c>
    </row>
    <row r="196" spans="3:4">
      <c r="C196" s="66" t="s">
        <v>391</v>
      </c>
      <c r="D196" s="67" t="s">
        <v>629</v>
      </c>
    </row>
    <row r="197" spans="3:4">
      <c r="C197" s="66" t="s">
        <v>391</v>
      </c>
      <c r="D197" s="67" t="s">
        <v>630</v>
      </c>
    </row>
    <row r="198" spans="3:4">
      <c r="C198" s="66" t="s">
        <v>391</v>
      </c>
      <c r="D198" s="67" t="s">
        <v>631</v>
      </c>
    </row>
    <row r="199" spans="3:4">
      <c r="C199" s="66" t="s">
        <v>391</v>
      </c>
      <c r="D199" s="67" t="s">
        <v>632</v>
      </c>
    </row>
    <row r="200" spans="3:4">
      <c r="C200" s="66" t="s">
        <v>391</v>
      </c>
      <c r="D200" s="67" t="s">
        <v>633</v>
      </c>
    </row>
    <row r="201" spans="3:4">
      <c r="C201" s="66" t="s">
        <v>391</v>
      </c>
      <c r="D201" s="67" t="s">
        <v>634</v>
      </c>
    </row>
    <row r="202" spans="3:4">
      <c r="C202" s="66" t="s">
        <v>391</v>
      </c>
      <c r="D202" s="67" t="s">
        <v>635</v>
      </c>
    </row>
    <row r="203" spans="3:4">
      <c r="C203" s="66" t="s">
        <v>391</v>
      </c>
      <c r="D203" s="67" t="s">
        <v>636</v>
      </c>
    </row>
    <row r="204" spans="3:4">
      <c r="C204" s="66" t="s">
        <v>391</v>
      </c>
      <c r="D204" s="67" t="s">
        <v>637</v>
      </c>
    </row>
    <row r="205" spans="3:4">
      <c r="C205" s="66" t="s">
        <v>391</v>
      </c>
      <c r="D205" s="67" t="s">
        <v>638</v>
      </c>
    </row>
    <row r="206" spans="3:4">
      <c r="C206" s="66" t="s">
        <v>391</v>
      </c>
      <c r="D206" s="67" t="s">
        <v>639</v>
      </c>
    </row>
    <row r="207" spans="3:4">
      <c r="C207" s="66" t="s">
        <v>391</v>
      </c>
      <c r="D207" s="67" t="s">
        <v>640</v>
      </c>
    </row>
    <row r="208" spans="3:4">
      <c r="C208" s="66" t="s">
        <v>391</v>
      </c>
      <c r="D208" s="67" t="s">
        <v>641</v>
      </c>
    </row>
    <row r="209" spans="3:4">
      <c r="C209" s="66" t="s">
        <v>391</v>
      </c>
      <c r="D209" s="67" t="s">
        <v>642</v>
      </c>
    </row>
    <row r="210" spans="3:4">
      <c r="C210" s="66" t="s">
        <v>391</v>
      </c>
      <c r="D210" s="67" t="s">
        <v>643</v>
      </c>
    </row>
    <row r="211" spans="3:4">
      <c r="C211" s="66" t="s">
        <v>391</v>
      </c>
      <c r="D211" s="67" t="s">
        <v>644</v>
      </c>
    </row>
    <row r="212" spans="3:4">
      <c r="C212" s="66" t="s">
        <v>391</v>
      </c>
      <c r="D212" s="67" t="s">
        <v>645</v>
      </c>
    </row>
    <row r="213" spans="3:4">
      <c r="C213" s="66" t="s">
        <v>391</v>
      </c>
      <c r="D213" s="67" t="s">
        <v>646</v>
      </c>
    </row>
    <row r="214" spans="3:4">
      <c r="C214" s="66" t="s">
        <v>391</v>
      </c>
      <c r="D214" s="67" t="s">
        <v>647</v>
      </c>
    </row>
    <row r="215" spans="3:4">
      <c r="C215" s="66" t="s">
        <v>391</v>
      </c>
      <c r="D215" s="67" t="s">
        <v>648</v>
      </c>
    </row>
    <row r="216" spans="3:4">
      <c r="C216" s="66" t="s">
        <v>391</v>
      </c>
      <c r="D216" s="67" t="s">
        <v>649</v>
      </c>
    </row>
    <row r="217" spans="3:4">
      <c r="C217" s="66" t="s">
        <v>391</v>
      </c>
      <c r="D217" s="67" t="s">
        <v>650</v>
      </c>
    </row>
    <row r="218" spans="3:4">
      <c r="C218" s="66" t="s">
        <v>391</v>
      </c>
      <c r="D218" s="67" t="s">
        <v>651</v>
      </c>
    </row>
    <row r="219" spans="3:4">
      <c r="C219" s="66" t="s">
        <v>391</v>
      </c>
      <c r="D219" s="67" t="s">
        <v>652</v>
      </c>
    </row>
    <row r="220" spans="3:4">
      <c r="C220" s="66" t="s">
        <v>391</v>
      </c>
      <c r="D220" s="67" t="s">
        <v>653</v>
      </c>
    </row>
    <row r="221" spans="3:4">
      <c r="C221" s="66" t="s">
        <v>391</v>
      </c>
      <c r="D221" s="67" t="s">
        <v>654</v>
      </c>
    </row>
    <row r="222" spans="3:4">
      <c r="C222" s="66" t="s">
        <v>391</v>
      </c>
      <c r="D222" s="67" t="s">
        <v>655</v>
      </c>
    </row>
    <row r="223" spans="3:4">
      <c r="C223" s="66" t="s">
        <v>391</v>
      </c>
      <c r="D223" s="67" t="s">
        <v>656</v>
      </c>
    </row>
    <row r="224" spans="3:4">
      <c r="C224" s="66" t="s">
        <v>391</v>
      </c>
      <c r="D224" s="67" t="s">
        <v>657</v>
      </c>
    </row>
    <row r="225" spans="3:4">
      <c r="C225" s="66" t="s">
        <v>391</v>
      </c>
      <c r="D225" s="67" t="s">
        <v>658</v>
      </c>
    </row>
    <row r="226" spans="3:4">
      <c r="C226" s="66" t="s">
        <v>391</v>
      </c>
      <c r="D226" s="67" t="s">
        <v>659</v>
      </c>
    </row>
    <row r="227" spans="3:4">
      <c r="C227" s="66" t="s">
        <v>391</v>
      </c>
      <c r="D227" s="67" t="s">
        <v>660</v>
      </c>
    </row>
    <row r="228" spans="3:4">
      <c r="C228" s="66" t="s">
        <v>393</v>
      </c>
      <c r="D228" s="67" t="s">
        <v>661</v>
      </c>
    </row>
    <row r="229" spans="3:4">
      <c r="C229" s="66" t="s">
        <v>393</v>
      </c>
      <c r="D229" s="67" t="s">
        <v>662</v>
      </c>
    </row>
    <row r="230" spans="3:4">
      <c r="C230" s="66" t="s">
        <v>393</v>
      </c>
      <c r="D230" s="67" t="s">
        <v>663</v>
      </c>
    </row>
    <row r="231" spans="3:4">
      <c r="C231" s="66" t="s">
        <v>393</v>
      </c>
      <c r="D231" s="67" t="s">
        <v>664</v>
      </c>
    </row>
    <row r="232" spans="3:4">
      <c r="C232" s="66" t="s">
        <v>393</v>
      </c>
      <c r="D232" s="67" t="s">
        <v>665</v>
      </c>
    </row>
    <row r="233" spans="3:4">
      <c r="C233" s="66" t="s">
        <v>393</v>
      </c>
      <c r="D233" s="67" t="s">
        <v>666</v>
      </c>
    </row>
    <row r="234" spans="3:4">
      <c r="C234" s="66" t="s">
        <v>393</v>
      </c>
      <c r="D234" s="67" t="s">
        <v>667</v>
      </c>
    </row>
    <row r="235" spans="3:4">
      <c r="C235" s="66" t="s">
        <v>393</v>
      </c>
      <c r="D235" s="67" t="s">
        <v>668</v>
      </c>
    </row>
    <row r="236" spans="3:4">
      <c r="C236" s="66" t="s">
        <v>393</v>
      </c>
      <c r="D236" s="67" t="s">
        <v>669</v>
      </c>
    </row>
    <row r="237" spans="3:4">
      <c r="C237" s="66" t="s">
        <v>393</v>
      </c>
      <c r="D237" s="67" t="s">
        <v>670</v>
      </c>
    </row>
    <row r="238" spans="3:4">
      <c r="C238" s="66" t="s">
        <v>393</v>
      </c>
      <c r="D238" s="67" t="s">
        <v>671</v>
      </c>
    </row>
    <row r="239" spans="3:4">
      <c r="C239" s="66" t="s">
        <v>393</v>
      </c>
      <c r="D239" s="67" t="s">
        <v>672</v>
      </c>
    </row>
    <row r="240" spans="3:4">
      <c r="C240" s="66" t="s">
        <v>393</v>
      </c>
      <c r="D240" s="67" t="s">
        <v>673</v>
      </c>
    </row>
    <row r="241" spans="3:4">
      <c r="C241" s="66" t="s">
        <v>393</v>
      </c>
      <c r="D241" s="67" t="s">
        <v>674</v>
      </c>
    </row>
    <row r="242" spans="3:4">
      <c r="C242" s="66" t="s">
        <v>393</v>
      </c>
      <c r="D242" s="67" t="s">
        <v>675</v>
      </c>
    </row>
    <row r="243" spans="3:4">
      <c r="C243" s="66" t="s">
        <v>393</v>
      </c>
      <c r="D243" s="67" t="s">
        <v>676</v>
      </c>
    </row>
    <row r="244" spans="3:4">
      <c r="C244" s="66" t="s">
        <v>393</v>
      </c>
      <c r="D244" s="67" t="s">
        <v>677</v>
      </c>
    </row>
    <row r="245" spans="3:4">
      <c r="C245" s="66" t="s">
        <v>393</v>
      </c>
      <c r="D245" s="67" t="s">
        <v>678</v>
      </c>
    </row>
    <row r="246" spans="3:4">
      <c r="C246" s="66" t="s">
        <v>393</v>
      </c>
      <c r="D246" s="67" t="s">
        <v>679</v>
      </c>
    </row>
    <row r="247" spans="3:4">
      <c r="C247" s="66" t="s">
        <v>393</v>
      </c>
      <c r="D247" s="67" t="s">
        <v>680</v>
      </c>
    </row>
    <row r="248" spans="3:4">
      <c r="C248" s="66" t="s">
        <v>393</v>
      </c>
      <c r="D248" s="67" t="s">
        <v>681</v>
      </c>
    </row>
    <row r="249" spans="3:4">
      <c r="C249" s="66" t="s">
        <v>393</v>
      </c>
      <c r="D249" s="67" t="s">
        <v>682</v>
      </c>
    </row>
    <row r="250" spans="3:4">
      <c r="C250" s="66" t="s">
        <v>393</v>
      </c>
      <c r="D250" s="67" t="s">
        <v>683</v>
      </c>
    </row>
    <row r="251" spans="3:4">
      <c r="C251" s="66" t="s">
        <v>393</v>
      </c>
      <c r="D251" s="67" t="s">
        <v>684</v>
      </c>
    </row>
    <row r="252" spans="3:4">
      <c r="C252" s="66" t="s">
        <v>393</v>
      </c>
      <c r="D252" s="67" t="s">
        <v>685</v>
      </c>
    </row>
    <row r="253" spans="3:4">
      <c r="C253" s="66" t="s">
        <v>393</v>
      </c>
      <c r="D253" s="67" t="s">
        <v>686</v>
      </c>
    </row>
    <row r="254" spans="3:4">
      <c r="C254" s="66" t="s">
        <v>393</v>
      </c>
      <c r="D254" s="67" t="s">
        <v>687</v>
      </c>
    </row>
    <row r="255" spans="3:4">
      <c r="C255" s="66" t="s">
        <v>393</v>
      </c>
      <c r="D255" s="67" t="s">
        <v>688</v>
      </c>
    </row>
    <row r="256" spans="3:4">
      <c r="C256" s="66" t="s">
        <v>393</v>
      </c>
      <c r="D256" s="67" t="s">
        <v>689</v>
      </c>
    </row>
    <row r="257" spans="3:4">
      <c r="C257" s="66" t="s">
        <v>393</v>
      </c>
      <c r="D257" s="67" t="s">
        <v>690</v>
      </c>
    </row>
    <row r="258" spans="3:4">
      <c r="C258" s="66" t="s">
        <v>393</v>
      </c>
      <c r="D258" s="67" t="s">
        <v>691</v>
      </c>
    </row>
    <row r="259" spans="3:4">
      <c r="C259" s="66" t="s">
        <v>393</v>
      </c>
      <c r="D259" s="67" t="s">
        <v>692</v>
      </c>
    </row>
    <row r="260" spans="3:4">
      <c r="C260" s="66" t="s">
        <v>393</v>
      </c>
      <c r="D260" s="67" t="s">
        <v>693</v>
      </c>
    </row>
    <row r="261" spans="3:4">
      <c r="C261" s="66" t="s">
        <v>395</v>
      </c>
      <c r="D261" s="67" t="s">
        <v>694</v>
      </c>
    </row>
    <row r="262" spans="3:4">
      <c r="C262" s="66" t="s">
        <v>395</v>
      </c>
      <c r="D262" s="67" t="s">
        <v>695</v>
      </c>
    </row>
    <row r="263" spans="3:4">
      <c r="C263" s="66" t="s">
        <v>395</v>
      </c>
      <c r="D263" s="67" t="s">
        <v>696</v>
      </c>
    </row>
    <row r="264" spans="3:4">
      <c r="C264" s="66" t="s">
        <v>395</v>
      </c>
      <c r="D264" s="67" t="s">
        <v>697</v>
      </c>
    </row>
    <row r="265" spans="3:4">
      <c r="C265" s="66" t="s">
        <v>395</v>
      </c>
      <c r="D265" s="67" t="s">
        <v>698</v>
      </c>
    </row>
    <row r="266" spans="3:4">
      <c r="C266" s="66" t="s">
        <v>395</v>
      </c>
      <c r="D266" s="67" t="s">
        <v>699</v>
      </c>
    </row>
    <row r="267" spans="3:4">
      <c r="C267" s="66" t="s">
        <v>395</v>
      </c>
      <c r="D267" s="67" t="s">
        <v>700</v>
      </c>
    </row>
    <row r="268" spans="3:4">
      <c r="C268" s="66" t="s">
        <v>395</v>
      </c>
      <c r="D268" s="67" t="s">
        <v>701</v>
      </c>
    </row>
    <row r="269" spans="3:4">
      <c r="C269" s="66" t="s">
        <v>395</v>
      </c>
      <c r="D269" s="67" t="s">
        <v>702</v>
      </c>
    </row>
    <row r="270" spans="3:4">
      <c r="C270" s="66" t="s">
        <v>395</v>
      </c>
      <c r="D270" s="67" t="s">
        <v>703</v>
      </c>
    </row>
    <row r="271" spans="3:4">
      <c r="C271" s="66" t="s">
        <v>395</v>
      </c>
      <c r="D271" s="67" t="s">
        <v>704</v>
      </c>
    </row>
    <row r="272" spans="3:4">
      <c r="C272" s="66" t="s">
        <v>395</v>
      </c>
      <c r="D272" s="67" t="s">
        <v>705</v>
      </c>
    </row>
    <row r="273" spans="3:4">
      <c r="C273" s="66" t="s">
        <v>395</v>
      </c>
      <c r="D273" s="67" t="s">
        <v>706</v>
      </c>
    </row>
    <row r="274" spans="3:4">
      <c r="C274" s="66" t="s">
        <v>395</v>
      </c>
      <c r="D274" s="67" t="s">
        <v>707</v>
      </c>
    </row>
    <row r="275" spans="3:4">
      <c r="C275" s="66" t="s">
        <v>395</v>
      </c>
      <c r="D275" s="67" t="s">
        <v>708</v>
      </c>
    </row>
    <row r="276" spans="3:4">
      <c r="C276" s="66" t="s">
        <v>395</v>
      </c>
      <c r="D276" s="67" t="s">
        <v>709</v>
      </c>
    </row>
    <row r="277" spans="3:4">
      <c r="C277" s="66" t="s">
        <v>395</v>
      </c>
      <c r="D277" s="67" t="s">
        <v>710</v>
      </c>
    </row>
    <row r="278" spans="3:4">
      <c r="C278" s="66" t="s">
        <v>395</v>
      </c>
      <c r="D278" s="67" t="s">
        <v>711</v>
      </c>
    </row>
    <row r="279" spans="3:4">
      <c r="C279" s="66" t="s">
        <v>395</v>
      </c>
      <c r="D279" s="67" t="s">
        <v>712</v>
      </c>
    </row>
    <row r="280" spans="3:4">
      <c r="C280" s="66" t="s">
        <v>395</v>
      </c>
      <c r="D280" s="67" t="s">
        <v>713</v>
      </c>
    </row>
    <row r="281" spans="3:4">
      <c r="C281" s="66" t="s">
        <v>395</v>
      </c>
      <c r="D281" s="67" t="s">
        <v>714</v>
      </c>
    </row>
    <row r="282" spans="3:4">
      <c r="C282" s="66" t="s">
        <v>395</v>
      </c>
      <c r="D282" s="67" t="s">
        <v>715</v>
      </c>
    </row>
    <row r="283" spans="3:4">
      <c r="C283" s="66" t="s">
        <v>395</v>
      </c>
      <c r="D283" s="67" t="s">
        <v>716</v>
      </c>
    </row>
    <row r="284" spans="3:4">
      <c r="C284" s="66" t="s">
        <v>395</v>
      </c>
      <c r="D284" s="67" t="s">
        <v>717</v>
      </c>
    </row>
    <row r="285" spans="3:4">
      <c r="C285" s="66" t="s">
        <v>395</v>
      </c>
      <c r="D285" s="67" t="s">
        <v>718</v>
      </c>
    </row>
    <row r="286" spans="3:4">
      <c r="C286" s="66" t="s">
        <v>395</v>
      </c>
      <c r="D286" s="67" t="s">
        <v>719</v>
      </c>
    </row>
    <row r="287" spans="3:4">
      <c r="C287" s="66" t="s">
        <v>395</v>
      </c>
      <c r="D287" s="67" t="s">
        <v>720</v>
      </c>
    </row>
    <row r="288" spans="3:4">
      <c r="C288" s="66" t="s">
        <v>395</v>
      </c>
      <c r="D288" s="67" t="s">
        <v>721</v>
      </c>
    </row>
    <row r="289" spans="3:4">
      <c r="C289" s="66" t="s">
        <v>395</v>
      </c>
      <c r="D289" s="67" t="s">
        <v>722</v>
      </c>
    </row>
    <row r="290" spans="3:4">
      <c r="C290" s="66" t="s">
        <v>395</v>
      </c>
      <c r="D290" s="67" t="s">
        <v>723</v>
      </c>
    </row>
    <row r="291" spans="3:4">
      <c r="C291" s="66" t="s">
        <v>395</v>
      </c>
      <c r="D291" s="67" t="s">
        <v>724</v>
      </c>
    </row>
    <row r="292" spans="3:4">
      <c r="C292" s="66" t="s">
        <v>395</v>
      </c>
      <c r="D292" s="67" t="s">
        <v>725</v>
      </c>
    </row>
    <row r="293" spans="3:4">
      <c r="C293" s="66" t="s">
        <v>395</v>
      </c>
      <c r="D293" s="67" t="s">
        <v>726</v>
      </c>
    </row>
    <row r="294" spans="3:4">
      <c r="C294" s="66" t="s">
        <v>395</v>
      </c>
      <c r="D294" s="67" t="s">
        <v>727</v>
      </c>
    </row>
    <row r="295" spans="3:4">
      <c r="C295" s="66" t="s">
        <v>395</v>
      </c>
      <c r="D295" s="67" t="s">
        <v>728</v>
      </c>
    </row>
    <row r="296" spans="3:4">
      <c r="C296" s="66" t="s">
        <v>397</v>
      </c>
      <c r="D296" s="67" t="s">
        <v>729</v>
      </c>
    </row>
    <row r="297" spans="3:4">
      <c r="C297" s="66" t="s">
        <v>397</v>
      </c>
      <c r="D297" s="67" t="s">
        <v>730</v>
      </c>
    </row>
    <row r="298" spans="3:4">
      <c r="C298" s="66" t="s">
        <v>397</v>
      </c>
      <c r="D298" s="67" t="s">
        <v>731</v>
      </c>
    </row>
    <row r="299" spans="3:4">
      <c r="C299" s="66" t="s">
        <v>397</v>
      </c>
      <c r="D299" s="67" t="s">
        <v>732</v>
      </c>
    </row>
    <row r="300" spans="3:4">
      <c r="C300" s="66" t="s">
        <v>397</v>
      </c>
      <c r="D300" s="67" t="s">
        <v>733</v>
      </c>
    </row>
    <row r="301" spans="3:4">
      <c r="C301" s="66" t="s">
        <v>397</v>
      </c>
      <c r="D301" s="67" t="s">
        <v>734</v>
      </c>
    </row>
    <row r="302" spans="3:4">
      <c r="C302" s="66" t="s">
        <v>397</v>
      </c>
      <c r="D302" s="67" t="s">
        <v>735</v>
      </c>
    </row>
    <row r="303" spans="3:4">
      <c r="C303" s="66" t="s">
        <v>397</v>
      </c>
      <c r="D303" s="67" t="s">
        <v>736</v>
      </c>
    </row>
    <row r="304" spans="3:4">
      <c r="C304" s="66" t="s">
        <v>397</v>
      </c>
      <c r="D304" s="67" t="s">
        <v>737</v>
      </c>
    </row>
    <row r="305" spans="3:4">
      <c r="C305" s="66" t="s">
        <v>397</v>
      </c>
      <c r="D305" s="67" t="s">
        <v>738</v>
      </c>
    </row>
    <row r="306" spans="3:4">
      <c r="C306" s="66" t="s">
        <v>397</v>
      </c>
      <c r="D306" s="67" t="s">
        <v>739</v>
      </c>
    </row>
    <row r="307" spans="3:4">
      <c r="C307" s="66" t="s">
        <v>397</v>
      </c>
      <c r="D307" s="67" t="s">
        <v>740</v>
      </c>
    </row>
    <row r="308" spans="3:4">
      <c r="C308" s="66" t="s">
        <v>397</v>
      </c>
      <c r="D308" s="67" t="s">
        <v>741</v>
      </c>
    </row>
    <row r="309" spans="3:4">
      <c r="C309" s="66" t="s">
        <v>397</v>
      </c>
      <c r="D309" s="67" t="s">
        <v>742</v>
      </c>
    </row>
    <row r="310" spans="3:4">
      <c r="C310" s="66" t="s">
        <v>397</v>
      </c>
      <c r="D310" s="67" t="s">
        <v>743</v>
      </c>
    </row>
    <row r="311" spans="3:4">
      <c r="C311" s="66" t="s">
        <v>397</v>
      </c>
      <c r="D311" s="67" t="s">
        <v>744</v>
      </c>
    </row>
    <row r="312" spans="3:4">
      <c r="C312" s="66" t="s">
        <v>397</v>
      </c>
      <c r="D312" s="67" t="s">
        <v>745</v>
      </c>
    </row>
    <row r="313" spans="3:4">
      <c r="C313" s="66" t="s">
        <v>397</v>
      </c>
      <c r="D313" s="67" t="s">
        <v>746</v>
      </c>
    </row>
    <row r="314" spans="3:4">
      <c r="C314" s="66" t="s">
        <v>397</v>
      </c>
      <c r="D314" s="67" t="s">
        <v>747</v>
      </c>
    </row>
    <row r="315" spans="3:4">
      <c r="C315" s="66" t="s">
        <v>397</v>
      </c>
      <c r="D315" s="67" t="s">
        <v>748</v>
      </c>
    </row>
    <row r="316" spans="3:4">
      <c r="C316" s="66" t="s">
        <v>397</v>
      </c>
      <c r="D316" s="67" t="s">
        <v>749</v>
      </c>
    </row>
    <row r="317" spans="3:4">
      <c r="C317" s="66" t="s">
        <v>397</v>
      </c>
      <c r="D317" s="67" t="s">
        <v>750</v>
      </c>
    </row>
    <row r="318" spans="3:4">
      <c r="C318" s="66" t="s">
        <v>397</v>
      </c>
      <c r="D318" s="67" t="s">
        <v>751</v>
      </c>
    </row>
    <row r="319" spans="3:4">
      <c r="C319" s="66" t="s">
        <v>397</v>
      </c>
      <c r="D319" s="67" t="s">
        <v>752</v>
      </c>
    </row>
    <row r="320" spans="3:4">
      <c r="C320" s="66" t="s">
        <v>397</v>
      </c>
      <c r="D320" s="67" t="s">
        <v>753</v>
      </c>
    </row>
    <row r="321" spans="3:4">
      <c r="C321" s="66" t="s">
        <v>399</v>
      </c>
      <c r="D321" s="67" t="s">
        <v>754</v>
      </c>
    </row>
    <row r="322" spans="3:4">
      <c r="C322" s="66" t="s">
        <v>399</v>
      </c>
      <c r="D322" s="67" t="s">
        <v>755</v>
      </c>
    </row>
    <row r="323" spans="3:4">
      <c r="C323" s="66" t="s">
        <v>399</v>
      </c>
      <c r="D323" s="67" t="s">
        <v>756</v>
      </c>
    </row>
    <row r="324" spans="3:4">
      <c r="C324" s="66" t="s">
        <v>399</v>
      </c>
      <c r="D324" s="67" t="s">
        <v>757</v>
      </c>
    </row>
    <row r="325" spans="3:4">
      <c r="C325" s="66" t="s">
        <v>399</v>
      </c>
      <c r="D325" s="67" t="s">
        <v>758</v>
      </c>
    </row>
    <row r="326" spans="3:4">
      <c r="C326" s="66" t="s">
        <v>399</v>
      </c>
      <c r="D326" s="67" t="s">
        <v>759</v>
      </c>
    </row>
    <row r="327" spans="3:4">
      <c r="C327" s="66" t="s">
        <v>399</v>
      </c>
      <c r="D327" s="67" t="s">
        <v>760</v>
      </c>
    </row>
    <row r="328" spans="3:4">
      <c r="C328" s="66" t="s">
        <v>399</v>
      </c>
      <c r="D328" s="67" t="s">
        <v>761</v>
      </c>
    </row>
    <row r="329" spans="3:4">
      <c r="C329" s="66" t="s">
        <v>399</v>
      </c>
      <c r="D329" s="67" t="s">
        <v>762</v>
      </c>
    </row>
    <row r="330" spans="3:4">
      <c r="C330" s="66" t="s">
        <v>399</v>
      </c>
      <c r="D330" s="67" t="s">
        <v>763</v>
      </c>
    </row>
    <row r="331" spans="3:4">
      <c r="C331" s="66" t="s">
        <v>399</v>
      </c>
      <c r="D331" s="67" t="s">
        <v>764</v>
      </c>
    </row>
    <row r="332" spans="3:4">
      <c r="C332" s="66" t="s">
        <v>399</v>
      </c>
      <c r="D332" s="67" t="s">
        <v>765</v>
      </c>
    </row>
    <row r="333" spans="3:4">
      <c r="C333" s="66" t="s">
        <v>399</v>
      </c>
      <c r="D333" s="67" t="s">
        <v>766</v>
      </c>
    </row>
    <row r="334" spans="3:4">
      <c r="C334" s="66" t="s">
        <v>399</v>
      </c>
      <c r="D334" s="67" t="s">
        <v>767</v>
      </c>
    </row>
    <row r="335" spans="3:4">
      <c r="C335" s="66" t="s">
        <v>399</v>
      </c>
      <c r="D335" s="67" t="s">
        <v>768</v>
      </c>
    </row>
    <row r="336" spans="3:4">
      <c r="C336" s="66" t="s">
        <v>399</v>
      </c>
      <c r="D336" s="67" t="s">
        <v>769</v>
      </c>
    </row>
    <row r="337" spans="3:4">
      <c r="C337" s="66" t="s">
        <v>399</v>
      </c>
      <c r="D337" s="67" t="s">
        <v>770</v>
      </c>
    </row>
    <row r="338" spans="3:4">
      <c r="C338" s="66" t="s">
        <v>399</v>
      </c>
      <c r="D338" s="67" t="s">
        <v>771</v>
      </c>
    </row>
    <row r="339" spans="3:4">
      <c r="C339" s="66" t="s">
        <v>399</v>
      </c>
      <c r="D339" s="67" t="s">
        <v>772</v>
      </c>
    </row>
    <row r="340" spans="3:4">
      <c r="C340" s="66" t="s">
        <v>399</v>
      </c>
      <c r="D340" s="67" t="s">
        <v>773</v>
      </c>
    </row>
    <row r="341" spans="3:4">
      <c r="C341" s="66" t="s">
        <v>399</v>
      </c>
      <c r="D341" s="67" t="s">
        <v>774</v>
      </c>
    </row>
    <row r="342" spans="3:4">
      <c r="C342" s="66" t="s">
        <v>399</v>
      </c>
      <c r="D342" s="67" t="s">
        <v>775</v>
      </c>
    </row>
    <row r="343" spans="3:4">
      <c r="C343" s="66" t="s">
        <v>399</v>
      </c>
      <c r="D343" s="67" t="s">
        <v>776</v>
      </c>
    </row>
    <row r="344" spans="3:4">
      <c r="C344" s="66" t="s">
        <v>399</v>
      </c>
      <c r="D344" s="67" t="s">
        <v>777</v>
      </c>
    </row>
    <row r="345" spans="3:4">
      <c r="C345" s="66" t="s">
        <v>399</v>
      </c>
      <c r="D345" s="67" t="s">
        <v>778</v>
      </c>
    </row>
    <row r="346" spans="3:4">
      <c r="C346" s="66" t="s">
        <v>399</v>
      </c>
      <c r="D346" s="67" t="s">
        <v>779</v>
      </c>
    </row>
    <row r="347" spans="3:4">
      <c r="C347" s="66" t="s">
        <v>399</v>
      </c>
      <c r="D347" s="67" t="s">
        <v>780</v>
      </c>
    </row>
    <row r="348" spans="3:4">
      <c r="C348" s="66" t="s">
        <v>399</v>
      </c>
      <c r="D348" s="67" t="s">
        <v>781</v>
      </c>
    </row>
    <row r="349" spans="3:4">
      <c r="C349" s="66" t="s">
        <v>399</v>
      </c>
      <c r="D349" s="67" t="s">
        <v>782</v>
      </c>
    </row>
    <row r="350" spans="3:4">
      <c r="C350" s="66" t="s">
        <v>399</v>
      </c>
      <c r="D350" s="67" t="s">
        <v>783</v>
      </c>
    </row>
    <row r="351" spans="3:4">
      <c r="C351" s="66" t="s">
        <v>399</v>
      </c>
      <c r="D351" s="67" t="s">
        <v>784</v>
      </c>
    </row>
    <row r="352" spans="3:4">
      <c r="C352" s="66" t="s">
        <v>399</v>
      </c>
      <c r="D352" s="67" t="s">
        <v>785</v>
      </c>
    </row>
    <row r="353" spans="3:4">
      <c r="C353" s="66" t="s">
        <v>399</v>
      </c>
      <c r="D353" s="67" t="s">
        <v>786</v>
      </c>
    </row>
    <row r="354" spans="3:4">
      <c r="C354" s="66" t="s">
        <v>399</v>
      </c>
      <c r="D354" s="67" t="s">
        <v>787</v>
      </c>
    </row>
    <row r="355" spans="3:4">
      <c r="C355" s="66" t="s">
        <v>399</v>
      </c>
      <c r="D355" s="67" t="s">
        <v>788</v>
      </c>
    </row>
    <row r="356" spans="3:4">
      <c r="C356" s="66" t="s">
        <v>401</v>
      </c>
      <c r="D356" s="67" t="s">
        <v>789</v>
      </c>
    </row>
    <row r="357" spans="3:4">
      <c r="C357" s="66" t="s">
        <v>401</v>
      </c>
      <c r="D357" s="67" t="s">
        <v>790</v>
      </c>
    </row>
    <row r="358" spans="3:4">
      <c r="C358" s="66" t="s">
        <v>401</v>
      </c>
      <c r="D358" s="67" t="s">
        <v>791</v>
      </c>
    </row>
    <row r="359" spans="3:4">
      <c r="C359" s="66" t="s">
        <v>401</v>
      </c>
      <c r="D359" s="67" t="s">
        <v>792</v>
      </c>
    </row>
    <row r="360" spans="3:4">
      <c r="C360" s="66" t="s">
        <v>401</v>
      </c>
      <c r="D360" s="67" t="s">
        <v>793</v>
      </c>
    </row>
    <row r="361" spans="3:4">
      <c r="C361" s="66" t="s">
        <v>401</v>
      </c>
      <c r="D361" s="67" t="s">
        <v>794</v>
      </c>
    </row>
    <row r="362" spans="3:4">
      <c r="C362" s="66" t="s">
        <v>401</v>
      </c>
      <c r="D362" s="67" t="s">
        <v>795</v>
      </c>
    </row>
    <row r="363" spans="3:4">
      <c r="C363" s="66" t="s">
        <v>401</v>
      </c>
      <c r="D363" s="67" t="s">
        <v>796</v>
      </c>
    </row>
    <row r="364" spans="3:4">
      <c r="C364" s="66" t="s">
        <v>401</v>
      </c>
      <c r="D364" s="67" t="s">
        <v>797</v>
      </c>
    </row>
    <row r="365" spans="3:4">
      <c r="C365" s="66" t="s">
        <v>401</v>
      </c>
      <c r="D365" s="67" t="s">
        <v>798</v>
      </c>
    </row>
    <row r="366" spans="3:4">
      <c r="C366" s="66" t="s">
        <v>401</v>
      </c>
      <c r="D366" s="67" t="s">
        <v>799</v>
      </c>
    </row>
    <row r="367" spans="3:4">
      <c r="C367" s="66" t="s">
        <v>401</v>
      </c>
      <c r="D367" s="67" t="s">
        <v>452</v>
      </c>
    </row>
    <row r="368" spans="3:4">
      <c r="C368" s="66" t="s">
        <v>401</v>
      </c>
      <c r="D368" s="67" t="s">
        <v>800</v>
      </c>
    </row>
    <row r="369" spans="3:4">
      <c r="C369" s="66" t="s">
        <v>401</v>
      </c>
      <c r="D369" s="67" t="s">
        <v>801</v>
      </c>
    </row>
    <row r="370" spans="3:4">
      <c r="C370" s="66" t="s">
        <v>401</v>
      </c>
      <c r="D370" s="67" t="s">
        <v>802</v>
      </c>
    </row>
    <row r="371" spans="3:4">
      <c r="C371" s="66" t="s">
        <v>401</v>
      </c>
      <c r="D371" s="67" t="s">
        <v>803</v>
      </c>
    </row>
    <row r="372" spans="3:4">
      <c r="C372" s="66" t="s">
        <v>401</v>
      </c>
      <c r="D372" s="67" t="s">
        <v>804</v>
      </c>
    </row>
    <row r="373" spans="3:4">
      <c r="C373" s="66" t="s">
        <v>401</v>
      </c>
      <c r="D373" s="67" t="s">
        <v>805</v>
      </c>
    </row>
    <row r="374" spans="3:4">
      <c r="C374" s="66" t="s">
        <v>401</v>
      </c>
      <c r="D374" s="67" t="s">
        <v>806</v>
      </c>
    </row>
    <row r="375" spans="3:4">
      <c r="C375" s="66" t="s">
        <v>401</v>
      </c>
      <c r="D375" s="67" t="s">
        <v>807</v>
      </c>
    </row>
    <row r="376" spans="3:4">
      <c r="C376" s="66" t="s">
        <v>401</v>
      </c>
      <c r="D376" s="67" t="s">
        <v>808</v>
      </c>
    </row>
    <row r="377" spans="3:4">
      <c r="C377" s="66" t="s">
        <v>401</v>
      </c>
      <c r="D377" s="67" t="s">
        <v>809</v>
      </c>
    </row>
    <row r="378" spans="3:4">
      <c r="C378" s="66" t="s">
        <v>401</v>
      </c>
      <c r="D378" s="67" t="s">
        <v>810</v>
      </c>
    </row>
    <row r="379" spans="3:4">
      <c r="C379" s="66" t="s">
        <v>401</v>
      </c>
      <c r="D379" s="67" t="s">
        <v>811</v>
      </c>
    </row>
    <row r="380" spans="3:4">
      <c r="C380" s="66" t="s">
        <v>401</v>
      </c>
      <c r="D380" s="67" t="s">
        <v>812</v>
      </c>
    </row>
    <row r="381" spans="3:4">
      <c r="C381" s="66" t="s">
        <v>401</v>
      </c>
      <c r="D381" s="67" t="s">
        <v>813</v>
      </c>
    </row>
    <row r="382" spans="3:4">
      <c r="C382" s="66" t="s">
        <v>401</v>
      </c>
      <c r="D382" s="67" t="s">
        <v>814</v>
      </c>
    </row>
    <row r="383" spans="3:4">
      <c r="C383" s="66" t="s">
        <v>401</v>
      </c>
      <c r="D383" s="67" t="s">
        <v>815</v>
      </c>
    </row>
    <row r="384" spans="3:4">
      <c r="C384" s="66" t="s">
        <v>401</v>
      </c>
      <c r="D384" s="67" t="s">
        <v>816</v>
      </c>
    </row>
    <row r="385" spans="3:4">
      <c r="C385" s="66" t="s">
        <v>401</v>
      </c>
      <c r="D385" s="67" t="s">
        <v>817</v>
      </c>
    </row>
    <row r="386" spans="3:4">
      <c r="C386" s="66" t="s">
        <v>401</v>
      </c>
      <c r="D386" s="67" t="s">
        <v>818</v>
      </c>
    </row>
    <row r="387" spans="3:4">
      <c r="C387" s="66" t="s">
        <v>401</v>
      </c>
      <c r="D387" s="67" t="s">
        <v>774</v>
      </c>
    </row>
    <row r="388" spans="3:4">
      <c r="C388" s="66" t="s">
        <v>401</v>
      </c>
      <c r="D388" s="67" t="s">
        <v>819</v>
      </c>
    </row>
    <row r="389" spans="3:4">
      <c r="C389" s="66" t="s">
        <v>401</v>
      </c>
      <c r="D389" s="67" t="s">
        <v>820</v>
      </c>
    </row>
    <row r="390" spans="3:4">
      <c r="C390" s="66" t="s">
        <v>401</v>
      </c>
      <c r="D390" s="67" t="s">
        <v>821</v>
      </c>
    </row>
    <row r="391" spans="3:4">
      <c r="C391" s="66" t="s">
        <v>401</v>
      </c>
      <c r="D391" s="67" t="s">
        <v>822</v>
      </c>
    </row>
    <row r="392" spans="3:4">
      <c r="C392" s="66" t="s">
        <v>401</v>
      </c>
      <c r="D392" s="67" t="s">
        <v>823</v>
      </c>
    </row>
    <row r="393" spans="3:4">
      <c r="C393" s="66" t="s">
        <v>401</v>
      </c>
      <c r="D393" s="67" t="s">
        <v>824</v>
      </c>
    </row>
    <row r="394" spans="3:4">
      <c r="C394" s="66" t="s">
        <v>401</v>
      </c>
      <c r="D394" s="67" t="s">
        <v>825</v>
      </c>
    </row>
    <row r="395" spans="3:4">
      <c r="C395" s="66" t="s">
        <v>401</v>
      </c>
      <c r="D395" s="67" t="s">
        <v>826</v>
      </c>
    </row>
    <row r="396" spans="3:4">
      <c r="C396" s="66" t="s">
        <v>401</v>
      </c>
      <c r="D396" s="67" t="s">
        <v>827</v>
      </c>
    </row>
    <row r="397" spans="3:4">
      <c r="C397" s="66" t="s">
        <v>401</v>
      </c>
      <c r="D397" s="67" t="s">
        <v>828</v>
      </c>
    </row>
    <row r="398" spans="3:4">
      <c r="C398" s="66" t="s">
        <v>401</v>
      </c>
      <c r="D398" s="67" t="s">
        <v>829</v>
      </c>
    </row>
    <row r="399" spans="3:4">
      <c r="C399" s="66" t="s">
        <v>401</v>
      </c>
      <c r="D399" s="67" t="s">
        <v>830</v>
      </c>
    </row>
    <row r="400" spans="3:4">
      <c r="C400" s="66" t="s">
        <v>401</v>
      </c>
      <c r="D400" s="67" t="s">
        <v>831</v>
      </c>
    </row>
    <row r="401" spans="3:4">
      <c r="C401" s="66" t="s">
        <v>401</v>
      </c>
      <c r="D401" s="67" t="s">
        <v>832</v>
      </c>
    </row>
    <row r="402" spans="3:4">
      <c r="C402" s="66" t="s">
        <v>401</v>
      </c>
      <c r="D402" s="67" t="s">
        <v>833</v>
      </c>
    </row>
    <row r="403" spans="3:4">
      <c r="C403" s="66" t="s">
        <v>401</v>
      </c>
      <c r="D403" s="67" t="s">
        <v>834</v>
      </c>
    </row>
    <row r="404" spans="3:4">
      <c r="C404" s="66" t="s">
        <v>401</v>
      </c>
      <c r="D404" s="67" t="s">
        <v>835</v>
      </c>
    </row>
    <row r="405" spans="3:4">
      <c r="C405" s="66" t="s">
        <v>401</v>
      </c>
      <c r="D405" s="67" t="s">
        <v>836</v>
      </c>
    </row>
    <row r="406" spans="3:4">
      <c r="C406" s="66" t="s">
        <v>401</v>
      </c>
      <c r="D406" s="67" t="s">
        <v>837</v>
      </c>
    </row>
    <row r="407" spans="3:4">
      <c r="C407" s="66" t="s">
        <v>401</v>
      </c>
      <c r="D407" s="67" t="s">
        <v>838</v>
      </c>
    </row>
    <row r="408" spans="3:4">
      <c r="C408" s="66" t="s">
        <v>401</v>
      </c>
      <c r="D408" s="67" t="s">
        <v>839</v>
      </c>
    </row>
    <row r="409" spans="3:4">
      <c r="C409" s="66" t="s">
        <v>401</v>
      </c>
      <c r="D409" s="67" t="s">
        <v>840</v>
      </c>
    </row>
    <row r="410" spans="3:4">
      <c r="C410" s="66" t="s">
        <v>401</v>
      </c>
      <c r="D410" s="67" t="s">
        <v>841</v>
      </c>
    </row>
    <row r="411" spans="3:4">
      <c r="C411" s="66" t="s">
        <v>401</v>
      </c>
      <c r="D411" s="67" t="s">
        <v>842</v>
      </c>
    </row>
    <row r="412" spans="3:4">
      <c r="C412" s="66" t="s">
        <v>401</v>
      </c>
      <c r="D412" s="67" t="s">
        <v>843</v>
      </c>
    </row>
    <row r="413" spans="3:4">
      <c r="C413" s="66" t="s">
        <v>401</v>
      </c>
      <c r="D413" s="67" t="s">
        <v>844</v>
      </c>
    </row>
    <row r="414" spans="3:4">
      <c r="C414" s="66" t="s">
        <v>401</v>
      </c>
      <c r="D414" s="67" t="s">
        <v>845</v>
      </c>
    </row>
    <row r="415" spans="3:4">
      <c r="C415" s="66" t="s">
        <v>403</v>
      </c>
      <c r="D415" s="67" t="s">
        <v>846</v>
      </c>
    </row>
    <row r="416" spans="3:4">
      <c r="C416" s="66" t="s">
        <v>403</v>
      </c>
      <c r="D416" s="67" t="s">
        <v>847</v>
      </c>
    </row>
    <row r="417" spans="3:4">
      <c r="C417" s="66" t="s">
        <v>403</v>
      </c>
      <c r="D417" s="67" t="s">
        <v>848</v>
      </c>
    </row>
    <row r="418" spans="3:4">
      <c r="C418" s="66" t="s">
        <v>403</v>
      </c>
      <c r="D418" s="67" t="s">
        <v>849</v>
      </c>
    </row>
    <row r="419" spans="3:4">
      <c r="C419" s="66" t="s">
        <v>403</v>
      </c>
      <c r="D419" s="67" t="s">
        <v>850</v>
      </c>
    </row>
    <row r="420" spans="3:4">
      <c r="C420" s="66" t="s">
        <v>403</v>
      </c>
      <c r="D420" s="67" t="s">
        <v>851</v>
      </c>
    </row>
    <row r="421" spans="3:4">
      <c r="C421" s="66" t="s">
        <v>403</v>
      </c>
      <c r="D421" s="67" t="s">
        <v>852</v>
      </c>
    </row>
    <row r="422" spans="3:4">
      <c r="C422" s="66" t="s">
        <v>403</v>
      </c>
      <c r="D422" s="67" t="s">
        <v>853</v>
      </c>
    </row>
    <row r="423" spans="3:4">
      <c r="C423" s="66" t="s">
        <v>403</v>
      </c>
      <c r="D423" s="67" t="s">
        <v>854</v>
      </c>
    </row>
    <row r="424" spans="3:4">
      <c r="C424" s="66" t="s">
        <v>403</v>
      </c>
      <c r="D424" s="67" t="s">
        <v>855</v>
      </c>
    </row>
    <row r="425" spans="3:4">
      <c r="C425" s="66" t="s">
        <v>403</v>
      </c>
      <c r="D425" s="67" t="s">
        <v>856</v>
      </c>
    </row>
    <row r="426" spans="3:4">
      <c r="C426" s="66" t="s">
        <v>403</v>
      </c>
      <c r="D426" s="67" t="s">
        <v>857</v>
      </c>
    </row>
    <row r="427" spans="3:4">
      <c r="C427" s="66" t="s">
        <v>403</v>
      </c>
      <c r="D427" s="67" t="s">
        <v>858</v>
      </c>
    </row>
    <row r="428" spans="3:4">
      <c r="C428" s="66" t="s">
        <v>403</v>
      </c>
      <c r="D428" s="67" t="s">
        <v>859</v>
      </c>
    </row>
    <row r="429" spans="3:4">
      <c r="C429" s="66" t="s">
        <v>403</v>
      </c>
      <c r="D429" s="67" t="s">
        <v>860</v>
      </c>
    </row>
    <row r="430" spans="3:4">
      <c r="C430" s="66" t="s">
        <v>403</v>
      </c>
      <c r="D430" s="67" t="s">
        <v>861</v>
      </c>
    </row>
    <row r="431" spans="3:4">
      <c r="C431" s="66" t="s">
        <v>403</v>
      </c>
      <c r="D431" s="67" t="s">
        <v>862</v>
      </c>
    </row>
    <row r="432" spans="3:4">
      <c r="C432" s="66" t="s">
        <v>403</v>
      </c>
      <c r="D432" s="67" t="s">
        <v>863</v>
      </c>
    </row>
    <row r="433" spans="3:4">
      <c r="C433" s="66" t="s">
        <v>403</v>
      </c>
      <c r="D433" s="67" t="s">
        <v>864</v>
      </c>
    </row>
    <row r="434" spans="3:4">
      <c r="C434" s="66" t="s">
        <v>403</v>
      </c>
      <c r="D434" s="67" t="s">
        <v>865</v>
      </c>
    </row>
    <row r="435" spans="3:4">
      <c r="C435" s="66" t="s">
        <v>403</v>
      </c>
      <c r="D435" s="67" t="s">
        <v>866</v>
      </c>
    </row>
    <row r="436" spans="3:4">
      <c r="C436" s="66" t="s">
        <v>403</v>
      </c>
      <c r="D436" s="67" t="s">
        <v>867</v>
      </c>
    </row>
    <row r="437" spans="3:4">
      <c r="C437" s="66" t="s">
        <v>403</v>
      </c>
      <c r="D437" s="67" t="s">
        <v>868</v>
      </c>
    </row>
    <row r="438" spans="3:4">
      <c r="C438" s="66" t="s">
        <v>403</v>
      </c>
      <c r="D438" s="67" t="s">
        <v>869</v>
      </c>
    </row>
    <row r="439" spans="3:4">
      <c r="C439" s="66" t="s">
        <v>403</v>
      </c>
      <c r="D439" s="67" t="s">
        <v>870</v>
      </c>
    </row>
    <row r="440" spans="3:4">
      <c r="C440" s="66" t="s">
        <v>403</v>
      </c>
      <c r="D440" s="67" t="s">
        <v>871</v>
      </c>
    </row>
    <row r="441" spans="3:4">
      <c r="C441" s="66" t="s">
        <v>403</v>
      </c>
      <c r="D441" s="67" t="s">
        <v>872</v>
      </c>
    </row>
    <row r="442" spans="3:4">
      <c r="C442" s="66" t="s">
        <v>403</v>
      </c>
      <c r="D442" s="67" t="s">
        <v>873</v>
      </c>
    </row>
    <row r="443" spans="3:4">
      <c r="C443" s="66" t="s">
        <v>403</v>
      </c>
      <c r="D443" s="67" t="s">
        <v>874</v>
      </c>
    </row>
    <row r="444" spans="3:4">
      <c r="C444" s="66" t="s">
        <v>403</v>
      </c>
      <c r="D444" s="67" t="s">
        <v>875</v>
      </c>
    </row>
    <row r="445" spans="3:4">
      <c r="C445" s="66" t="s">
        <v>403</v>
      </c>
      <c r="D445" s="67" t="s">
        <v>876</v>
      </c>
    </row>
    <row r="446" spans="3:4">
      <c r="C446" s="66" t="s">
        <v>403</v>
      </c>
      <c r="D446" s="67" t="s">
        <v>877</v>
      </c>
    </row>
    <row r="447" spans="3:4">
      <c r="C447" s="66" t="s">
        <v>403</v>
      </c>
      <c r="D447" s="67" t="s">
        <v>878</v>
      </c>
    </row>
    <row r="448" spans="3:4">
      <c r="C448" s="66" t="s">
        <v>403</v>
      </c>
      <c r="D448" s="67" t="s">
        <v>879</v>
      </c>
    </row>
    <row r="449" spans="3:4">
      <c r="C449" s="66" t="s">
        <v>403</v>
      </c>
      <c r="D449" s="67" t="s">
        <v>880</v>
      </c>
    </row>
    <row r="450" spans="3:4">
      <c r="C450" s="66" t="s">
        <v>403</v>
      </c>
      <c r="D450" s="67" t="s">
        <v>881</v>
      </c>
    </row>
    <row r="451" spans="3:4">
      <c r="C451" s="66" t="s">
        <v>403</v>
      </c>
      <c r="D451" s="67" t="s">
        <v>882</v>
      </c>
    </row>
    <row r="452" spans="3:4">
      <c r="C452" s="66" t="s">
        <v>403</v>
      </c>
      <c r="D452" s="67" t="s">
        <v>883</v>
      </c>
    </row>
    <row r="453" spans="3:4">
      <c r="C453" s="66" t="s">
        <v>403</v>
      </c>
      <c r="D453" s="67" t="s">
        <v>884</v>
      </c>
    </row>
    <row r="454" spans="3:4">
      <c r="C454" s="66" t="s">
        <v>403</v>
      </c>
      <c r="D454" s="67" t="s">
        <v>885</v>
      </c>
    </row>
    <row r="455" spans="3:4">
      <c r="C455" s="66" t="s">
        <v>403</v>
      </c>
      <c r="D455" s="67" t="s">
        <v>886</v>
      </c>
    </row>
    <row r="456" spans="3:4">
      <c r="C456" s="66" t="s">
        <v>403</v>
      </c>
      <c r="D456" s="67" t="s">
        <v>887</v>
      </c>
    </row>
    <row r="457" spans="3:4">
      <c r="C457" s="66" t="s">
        <v>403</v>
      </c>
      <c r="D457" s="67" t="s">
        <v>888</v>
      </c>
    </row>
    <row r="458" spans="3:4">
      <c r="C458" s="66" t="s">
        <v>403</v>
      </c>
      <c r="D458" s="67" t="s">
        <v>889</v>
      </c>
    </row>
    <row r="459" spans="3:4">
      <c r="C459" s="66" t="s">
        <v>405</v>
      </c>
      <c r="D459" s="67" t="s">
        <v>890</v>
      </c>
    </row>
    <row r="460" spans="3:4">
      <c r="C460" s="66" t="s">
        <v>405</v>
      </c>
      <c r="D460" s="67" t="s">
        <v>891</v>
      </c>
    </row>
    <row r="461" spans="3:4">
      <c r="C461" s="66" t="s">
        <v>405</v>
      </c>
      <c r="D461" s="67" t="s">
        <v>892</v>
      </c>
    </row>
    <row r="462" spans="3:4">
      <c r="C462" s="66" t="s">
        <v>405</v>
      </c>
      <c r="D462" s="67" t="s">
        <v>893</v>
      </c>
    </row>
    <row r="463" spans="3:4">
      <c r="C463" s="66" t="s">
        <v>405</v>
      </c>
      <c r="D463" s="67" t="s">
        <v>894</v>
      </c>
    </row>
    <row r="464" spans="3:4">
      <c r="C464" s="66" t="s">
        <v>405</v>
      </c>
      <c r="D464" s="67" t="s">
        <v>895</v>
      </c>
    </row>
    <row r="465" spans="3:4">
      <c r="C465" s="66" t="s">
        <v>405</v>
      </c>
      <c r="D465" s="67" t="s">
        <v>896</v>
      </c>
    </row>
    <row r="466" spans="3:4">
      <c r="C466" s="66" t="s">
        <v>405</v>
      </c>
      <c r="D466" s="67" t="s">
        <v>897</v>
      </c>
    </row>
    <row r="467" spans="3:4">
      <c r="C467" s="66" t="s">
        <v>405</v>
      </c>
      <c r="D467" s="67" t="s">
        <v>898</v>
      </c>
    </row>
    <row r="468" spans="3:4">
      <c r="C468" s="66" t="s">
        <v>405</v>
      </c>
      <c r="D468" s="67" t="s">
        <v>899</v>
      </c>
    </row>
    <row r="469" spans="3:4">
      <c r="C469" s="66" t="s">
        <v>405</v>
      </c>
      <c r="D469" s="67" t="s">
        <v>900</v>
      </c>
    </row>
    <row r="470" spans="3:4">
      <c r="C470" s="66" t="s">
        <v>405</v>
      </c>
      <c r="D470" s="67" t="s">
        <v>901</v>
      </c>
    </row>
    <row r="471" spans="3:4">
      <c r="C471" s="66" t="s">
        <v>405</v>
      </c>
      <c r="D471" s="67" t="s">
        <v>902</v>
      </c>
    </row>
    <row r="472" spans="3:4">
      <c r="C472" s="66" t="s">
        <v>405</v>
      </c>
      <c r="D472" s="67" t="s">
        <v>903</v>
      </c>
    </row>
    <row r="473" spans="3:4">
      <c r="C473" s="66" t="s">
        <v>405</v>
      </c>
      <c r="D473" s="67" t="s">
        <v>904</v>
      </c>
    </row>
    <row r="474" spans="3:4">
      <c r="C474" s="66" t="s">
        <v>405</v>
      </c>
      <c r="D474" s="67" t="s">
        <v>905</v>
      </c>
    </row>
    <row r="475" spans="3:4">
      <c r="C475" s="66" t="s">
        <v>405</v>
      </c>
      <c r="D475" s="67" t="s">
        <v>906</v>
      </c>
    </row>
    <row r="476" spans="3:4">
      <c r="C476" s="66" t="s">
        <v>405</v>
      </c>
      <c r="D476" s="67" t="s">
        <v>907</v>
      </c>
    </row>
    <row r="477" spans="3:4">
      <c r="C477" s="66" t="s">
        <v>405</v>
      </c>
      <c r="D477" s="67" t="s">
        <v>908</v>
      </c>
    </row>
    <row r="478" spans="3:4">
      <c r="C478" s="66" t="s">
        <v>405</v>
      </c>
      <c r="D478" s="67" t="s">
        <v>909</v>
      </c>
    </row>
    <row r="479" spans="3:4">
      <c r="C479" s="66" t="s">
        <v>405</v>
      </c>
      <c r="D479" s="67" t="s">
        <v>910</v>
      </c>
    </row>
    <row r="480" spans="3:4">
      <c r="C480" s="66" t="s">
        <v>405</v>
      </c>
      <c r="D480" s="67" t="s">
        <v>911</v>
      </c>
    </row>
    <row r="481" spans="3:4">
      <c r="C481" s="66" t="s">
        <v>405</v>
      </c>
      <c r="D481" s="67" t="s">
        <v>912</v>
      </c>
    </row>
    <row r="482" spans="3:4">
      <c r="C482" s="66" t="s">
        <v>405</v>
      </c>
      <c r="D482" s="67" t="s">
        <v>913</v>
      </c>
    </row>
    <row r="483" spans="3:4">
      <c r="C483" s="66" t="s">
        <v>405</v>
      </c>
      <c r="D483" s="67" t="s">
        <v>914</v>
      </c>
    </row>
    <row r="484" spans="3:4">
      <c r="C484" s="66" t="s">
        <v>407</v>
      </c>
      <c r="D484" s="67" t="s">
        <v>915</v>
      </c>
    </row>
    <row r="485" spans="3:4">
      <c r="C485" s="66" t="s">
        <v>407</v>
      </c>
      <c r="D485" s="67" t="s">
        <v>916</v>
      </c>
    </row>
    <row r="486" spans="3:4">
      <c r="C486" s="66" t="s">
        <v>407</v>
      </c>
      <c r="D486" s="67" t="s">
        <v>917</v>
      </c>
    </row>
    <row r="487" spans="3:4">
      <c r="C487" s="66" t="s">
        <v>407</v>
      </c>
      <c r="D487" s="67" t="s">
        <v>918</v>
      </c>
    </row>
    <row r="488" spans="3:4">
      <c r="C488" s="66" t="s">
        <v>407</v>
      </c>
      <c r="D488" s="67" t="s">
        <v>919</v>
      </c>
    </row>
    <row r="489" spans="3:4">
      <c r="C489" s="66" t="s">
        <v>407</v>
      </c>
      <c r="D489" s="67" t="s">
        <v>920</v>
      </c>
    </row>
    <row r="490" spans="3:4">
      <c r="C490" s="66" t="s">
        <v>407</v>
      </c>
      <c r="D490" s="67" t="s">
        <v>921</v>
      </c>
    </row>
    <row r="491" spans="3:4">
      <c r="C491" s="66" t="s">
        <v>407</v>
      </c>
      <c r="D491" s="67" t="s">
        <v>922</v>
      </c>
    </row>
    <row r="492" spans="3:4">
      <c r="C492" s="66" t="s">
        <v>407</v>
      </c>
      <c r="D492" s="67" t="s">
        <v>923</v>
      </c>
    </row>
    <row r="493" spans="3:4">
      <c r="C493" s="66" t="s">
        <v>407</v>
      </c>
      <c r="D493" s="67" t="s">
        <v>924</v>
      </c>
    </row>
    <row r="494" spans="3:4">
      <c r="C494" s="66" t="s">
        <v>407</v>
      </c>
      <c r="D494" s="67" t="s">
        <v>925</v>
      </c>
    </row>
    <row r="495" spans="3:4">
      <c r="C495" s="66" t="s">
        <v>407</v>
      </c>
      <c r="D495" s="67" t="s">
        <v>926</v>
      </c>
    </row>
    <row r="496" spans="3:4">
      <c r="C496" s="66" t="s">
        <v>407</v>
      </c>
      <c r="D496" s="67" t="s">
        <v>927</v>
      </c>
    </row>
    <row r="497" spans="3:4">
      <c r="C497" s="66" t="s">
        <v>407</v>
      </c>
      <c r="D497" s="67" t="s">
        <v>928</v>
      </c>
    </row>
    <row r="498" spans="3:4">
      <c r="C498" s="66" t="s">
        <v>407</v>
      </c>
      <c r="D498" s="67" t="s">
        <v>929</v>
      </c>
    </row>
    <row r="499" spans="3:4">
      <c r="C499" s="66" t="s">
        <v>407</v>
      </c>
      <c r="D499" s="67" t="s">
        <v>930</v>
      </c>
    </row>
    <row r="500" spans="3:4">
      <c r="C500" s="66" t="s">
        <v>407</v>
      </c>
      <c r="D500" s="67" t="s">
        <v>931</v>
      </c>
    </row>
    <row r="501" spans="3:4">
      <c r="C501" s="66" t="s">
        <v>407</v>
      </c>
      <c r="D501" s="67" t="s">
        <v>932</v>
      </c>
    </row>
    <row r="502" spans="3:4">
      <c r="C502" s="66" t="s">
        <v>407</v>
      </c>
      <c r="D502" s="67" t="s">
        <v>933</v>
      </c>
    </row>
    <row r="503" spans="3:4">
      <c r="C503" s="66" t="s">
        <v>407</v>
      </c>
      <c r="D503" s="67" t="s">
        <v>934</v>
      </c>
    </row>
    <row r="504" spans="3:4">
      <c r="C504" s="66" t="s">
        <v>407</v>
      </c>
      <c r="D504" s="67" t="s">
        <v>935</v>
      </c>
    </row>
    <row r="505" spans="3:4">
      <c r="C505" s="66" t="s">
        <v>407</v>
      </c>
      <c r="D505" s="67" t="s">
        <v>936</v>
      </c>
    </row>
    <row r="506" spans="3:4">
      <c r="C506" s="66" t="s">
        <v>407</v>
      </c>
      <c r="D506" s="67" t="s">
        <v>937</v>
      </c>
    </row>
    <row r="507" spans="3:4">
      <c r="C507" s="66" t="s">
        <v>407</v>
      </c>
      <c r="D507" s="67" t="s">
        <v>938</v>
      </c>
    </row>
    <row r="508" spans="3:4">
      <c r="C508" s="66" t="s">
        <v>407</v>
      </c>
      <c r="D508" s="67" t="s">
        <v>939</v>
      </c>
    </row>
    <row r="509" spans="3:4">
      <c r="C509" s="66" t="s">
        <v>407</v>
      </c>
      <c r="D509" s="67" t="s">
        <v>940</v>
      </c>
    </row>
    <row r="510" spans="3:4">
      <c r="C510" s="66" t="s">
        <v>407</v>
      </c>
      <c r="D510" s="67" t="s">
        <v>941</v>
      </c>
    </row>
    <row r="511" spans="3:4">
      <c r="C511" s="66" t="s">
        <v>407</v>
      </c>
      <c r="D511" s="67" t="s">
        <v>819</v>
      </c>
    </row>
    <row r="512" spans="3:4">
      <c r="C512" s="66" t="s">
        <v>407</v>
      </c>
      <c r="D512" s="67" t="s">
        <v>942</v>
      </c>
    </row>
    <row r="513" spans="3:4">
      <c r="C513" s="66" t="s">
        <v>407</v>
      </c>
      <c r="D513" s="67" t="s">
        <v>943</v>
      </c>
    </row>
    <row r="514" spans="3:4">
      <c r="C514" s="66" t="s">
        <v>407</v>
      </c>
      <c r="D514" s="67" t="s">
        <v>944</v>
      </c>
    </row>
    <row r="515" spans="3:4">
      <c r="C515" s="66" t="s">
        <v>407</v>
      </c>
      <c r="D515" s="67" t="s">
        <v>945</v>
      </c>
    </row>
    <row r="516" spans="3:4">
      <c r="C516" s="66" t="s">
        <v>407</v>
      </c>
      <c r="D516" s="67" t="s">
        <v>946</v>
      </c>
    </row>
    <row r="517" spans="3:4">
      <c r="C517" s="66" t="s">
        <v>407</v>
      </c>
      <c r="D517" s="67" t="s">
        <v>947</v>
      </c>
    </row>
    <row r="518" spans="3:4">
      <c r="C518" s="66" t="s">
        <v>407</v>
      </c>
      <c r="D518" s="67" t="s">
        <v>948</v>
      </c>
    </row>
    <row r="519" spans="3:4">
      <c r="C519" s="66" t="s">
        <v>409</v>
      </c>
      <c r="D519" s="67" t="s">
        <v>949</v>
      </c>
    </row>
    <row r="520" spans="3:4">
      <c r="C520" s="66" t="s">
        <v>409</v>
      </c>
      <c r="D520" s="67" t="s">
        <v>950</v>
      </c>
    </row>
    <row r="521" spans="3:4">
      <c r="C521" s="66" t="s">
        <v>409</v>
      </c>
      <c r="D521" s="67" t="s">
        <v>951</v>
      </c>
    </row>
    <row r="522" spans="3:4">
      <c r="C522" s="66" t="s">
        <v>409</v>
      </c>
      <c r="D522" s="67" t="s">
        <v>952</v>
      </c>
    </row>
    <row r="523" spans="3:4">
      <c r="C523" s="66" t="s">
        <v>409</v>
      </c>
      <c r="D523" s="67" t="s">
        <v>953</v>
      </c>
    </row>
    <row r="524" spans="3:4">
      <c r="C524" s="66" t="s">
        <v>409</v>
      </c>
      <c r="D524" s="67" t="s">
        <v>954</v>
      </c>
    </row>
    <row r="525" spans="3:4">
      <c r="C525" s="66" t="s">
        <v>409</v>
      </c>
      <c r="D525" s="67" t="s">
        <v>955</v>
      </c>
    </row>
    <row r="526" spans="3:4">
      <c r="C526" s="66" t="s">
        <v>409</v>
      </c>
      <c r="D526" s="67" t="s">
        <v>956</v>
      </c>
    </row>
    <row r="527" spans="3:4">
      <c r="C527" s="66" t="s">
        <v>409</v>
      </c>
      <c r="D527" s="67" t="s">
        <v>957</v>
      </c>
    </row>
    <row r="528" spans="3:4">
      <c r="C528" s="66" t="s">
        <v>409</v>
      </c>
      <c r="D528" s="67" t="s">
        <v>958</v>
      </c>
    </row>
    <row r="529" spans="3:4">
      <c r="C529" s="66" t="s">
        <v>409</v>
      </c>
      <c r="D529" s="67" t="s">
        <v>959</v>
      </c>
    </row>
    <row r="530" spans="3:4">
      <c r="C530" s="66" t="s">
        <v>409</v>
      </c>
      <c r="D530" s="67" t="s">
        <v>960</v>
      </c>
    </row>
    <row r="531" spans="3:4">
      <c r="C531" s="66" t="s">
        <v>409</v>
      </c>
      <c r="D531" s="67" t="s">
        <v>961</v>
      </c>
    </row>
    <row r="532" spans="3:4">
      <c r="C532" s="66" t="s">
        <v>409</v>
      </c>
      <c r="D532" s="67" t="s">
        <v>962</v>
      </c>
    </row>
    <row r="533" spans="3:4">
      <c r="C533" s="66" t="s">
        <v>409</v>
      </c>
      <c r="D533" s="67" t="s">
        <v>963</v>
      </c>
    </row>
    <row r="534" spans="3:4">
      <c r="C534" s="66" t="s">
        <v>409</v>
      </c>
      <c r="D534" s="67" t="s">
        <v>964</v>
      </c>
    </row>
    <row r="535" spans="3:4">
      <c r="C535" s="66" t="s">
        <v>409</v>
      </c>
      <c r="D535" s="67" t="s">
        <v>965</v>
      </c>
    </row>
    <row r="536" spans="3:4">
      <c r="C536" s="66" t="s">
        <v>409</v>
      </c>
      <c r="D536" s="67" t="s">
        <v>966</v>
      </c>
    </row>
    <row r="537" spans="3:4">
      <c r="C537" s="66" t="s">
        <v>409</v>
      </c>
      <c r="D537" s="67" t="s">
        <v>967</v>
      </c>
    </row>
    <row r="538" spans="3:4">
      <c r="C538" s="66" t="s">
        <v>409</v>
      </c>
      <c r="D538" s="67" t="s">
        <v>968</v>
      </c>
    </row>
    <row r="539" spans="3:4">
      <c r="C539" s="66" t="s">
        <v>409</v>
      </c>
      <c r="D539" s="67" t="s">
        <v>969</v>
      </c>
    </row>
    <row r="540" spans="3:4">
      <c r="C540" s="66" t="s">
        <v>409</v>
      </c>
      <c r="D540" s="67" t="s">
        <v>970</v>
      </c>
    </row>
    <row r="541" spans="3:4">
      <c r="C541" s="66" t="s">
        <v>409</v>
      </c>
      <c r="D541" s="67" t="s">
        <v>971</v>
      </c>
    </row>
    <row r="542" spans="3:4">
      <c r="C542" s="66" t="s">
        <v>409</v>
      </c>
      <c r="D542" s="67" t="s">
        <v>972</v>
      </c>
    </row>
    <row r="543" spans="3:4">
      <c r="C543" s="66" t="s">
        <v>409</v>
      </c>
      <c r="D543" s="67" t="s">
        <v>973</v>
      </c>
    </row>
    <row r="544" spans="3:4">
      <c r="C544" s="66" t="s">
        <v>409</v>
      </c>
      <c r="D544" s="67" t="s">
        <v>974</v>
      </c>
    </row>
    <row r="545" spans="3:4">
      <c r="C545" s="66" t="s">
        <v>409</v>
      </c>
      <c r="D545" s="67" t="s">
        <v>975</v>
      </c>
    </row>
    <row r="546" spans="3:4">
      <c r="C546" s="66" t="s">
        <v>409</v>
      </c>
      <c r="D546" s="67" t="s">
        <v>976</v>
      </c>
    </row>
    <row r="547" spans="3:4">
      <c r="C547" s="66" t="s">
        <v>409</v>
      </c>
      <c r="D547" s="67" t="s">
        <v>977</v>
      </c>
    </row>
    <row r="548" spans="3:4">
      <c r="C548" s="66" t="s">
        <v>409</v>
      </c>
      <c r="D548" s="67" t="s">
        <v>978</v>
      </c>
    </row>
    <row r="549" spans="3:4">
      <c r="C549" s="66" t="s">
        <v>409</v>
      </c>
      <c r="D549" s="67" t="s">
        <v>979</v>
      </c>
    </row>
    <row r="550" spans="3:4">
      <c r="C550" s="66" t="s">
        <v>409</v>
      </c>
      <c r="D550" s="67" t="s">
        <v>980</v>
      </c>
    </row>
    <row r="551" spans="3:4">
      <c r="C551" s="66" t="s">
        <v>409</v>
      </c>
      <c r="D551" s="67" t="s">
        <v>981</v>
      </c>
    </row>
    <row r="552" spans="3:4">
      <c r="C552" s="66" t="s">
        <v>409</v>
      </c>
      <c r="D552" s="67" t="s">
        <v>982</v>
      </c>
    </row>
    <row r="553" spans="3:4">
      <c r="C553" s="66" t="s">
        <v>409</v>
      </c>
      <c r="D553" s="67" t="s">
        <v>983</v>
      </c>
    </row>
    <row r="554" spans="3:4">
      <c r="C554" s="66" t="s">
        <v>409</v>
      </c>
      <c r="D554" s="67" t="s">
        <v>984</v>
      </c>
    </row>
    <row r="555" spans="3:4">
      <c r="C555" s="66" t="s">
        <v>409</v>
      </c>
      <c r="D555" s="67" t="s">
        <v>985</v>
      </c>
    </row>
    <row r="556" spans="3:4">
      <c r="C556" s="66" t="s">
        <v>409</v>
      </c>
      <c r="D556" s="67" t="s">
        <v>986</v>
      </c>
    </row>
    <row r="557" spans="3:4">
      <c r="C557" s="66" t="s">
        <v>409</v>
      </c>
      <c r="D557" s="67" t="s">
        <v>987</v>
      </c>
    </row>
    <row r="558" spans="3:4">
      <c r="C558" s="66" t="s">
        <v>409</v>
      </c>
      <c r="D558" s="67" t="s">
        <v>988</v>
      </c>
    </row>
    <row r="559" spans="3:4">
      <c r="C559" s="66" t="s">
        <v>409</v>
      </c>
      <c r="D559" s="67" t="s">
        <v>989</v>
      </c>
    </row>
    <row r="560" spans="3:4">
      <c r="C560" s="66" t="s">
        <v>409</v>
      </c>
      <c r="D560" s="67" t="s">
        <v>990</v>
      </c>
    </row>
    <row r="561" spans="3:4">
      <c r="C561" s="66" t="s">
        <v>409</v>
      </c>
      <c r="D561" s="67" t="s">
        <v>991</v>
      </c>
    </row>
    <row r="562" spans="3:4">
      <c r="C562" s="66" t="s">
        <v>409</v>
      </c>
      <c r="D562" s="67" t="s">
        <v>992</v>
      </c>
    </row>
    <row r="563" spans="3:4">
      <c r="C563" s="66" t="s">
        <v>409</v>
      </c>
      <c r="D563" s="67" t="s">
        <v>993</v>
      </c>
    </row>
    <row r="564" spans="3:4">
      <c r="C564" s="66" t="s">
        <v>409</v>
      </c>
      <c r="D564" s="67" t="s">
        <v>994</v>
      </c>
    </row>
    <row r="565" spans="3:4">
      <c r="C565" s="66" t="s">
        <v>409</v>
      </c>
      <c r="D565" s="67" t="s">
        <v>995</v>
      </c>
    </row>
    <row r="566" spans="3:4">
      <c r="C566" s="66" t="s">
        <v>409</v>
      </c>
      <c r="D566" s="67" t="s">
        <v>996</v>
      </c>
    </row>
    <row r="567" spans="3:4">
      <c r="C567" s="66" t="s">
        <v>409</v>
      </c>
      <c r="D567" s="67" t="s">
        <v>997</v>
      </c>
    </row>
    <row r="568" spans="3:4">
      <c r="C568" s="66" t="s">
        <v>409</v>
      </c>
      <c r="D568" s="67" t="s">
        <v>998</v>
      </c>
    </row>
    <row r="569" spans="3:4">
      <c r="C569" s="66" t="s">
        <v>409</v>
      </c>
      <c r="D569" s="67" t="s">
        <v>999</v>
      </c>
    </row>
    <row r="570" spans="3:4">
      <c r="C570" s="66" t="s">
        <v>409</v>
      </c>
      <c r="D570" s="67" t="s">
        <v>1000</v>
      </c>
    </row>
    <row r="571" spans="3:4">
      <c r="C571" s="66" t="s">
        <v>409</v>
      </c>
      <c r="D571" s="67" t="s">
        <v>1001</v>
      </c>
    </row>
    <row r="572" spans="3:4">
      <c r="C572" s="66" t="s">
        <v>409</v>
      </c>
      <c r="D572" s="67" t="s">
        <v>1002</v>
      </c>
    </row>
    <row r="573" spans="3:4">
      <c r="C573" s="66" t="s">
        <v>409</v>
      </c>
      <c r="D573" s="67" t="s">
        <v>1003</v>
      </c>
    </row>
    <row r="574" spans="3:4">
      <c r="C574" s="66" t="s">
        <v>409</v>
      </c>
      <c r="D574" s="67" t="s">
        <v>1004</v>
      </c>
    </row>
    <row r="575" spans="3:4">
      <c r="C575" s="66" t="s">
        <v>409</v>
      </c>
      <c r="D575" s="67" t="s">
        <v>726</v>
      </c>
    </row>
    <row r="576" spans="3:4">
      <c r="C576" s="66" t="s">
        <v>409</v>
      </c>
      <c r="D576" s="67" t="s">
        <v>1005</v>
      </c>
    </row>
    <row r="577" spans="3:4">
      <c r="C577" s="66" t="s">
        <v>409</v>
      </c>
      <c r="D577" s="67" t="s">
        <v>1006</v>
      </c>
    </row>
    <row r="578" spans="3:4">
      <c r="C578" s="66" t="s">
        <v>409</v>
      </c>
      <c r="D578" s="67" t="s">
        <v>1007</v>
      </c>
    </row>
    <row r="579" spans="3:4">
      <c r="C579" s="66" t="s">
        <v>409</v>
      </c>
      <c r="D579" s="67" t="s">
        <v>1008</v>
      </c>
    </row>
    <row r="580" spans="3:4">
      <c r="C580" s="66" t="s">
        <v>409</v>
      </c>
      <c r="D580" s="67" t="s">
        <v>1009</v>
      </c>
    </row>
    <row r="581" spans="3:4">
      <c r="C581" s="66" t="s">
        <v>409</v>
      </c>
      <c r="D581" s="67" t="s">
        <v>1010</v>
      </c>
    </row>
    <row r="582" spans="3:4">
      <c r="C582" s="66" t="s">
        <v>411</v>
      </c>
      <c r="D582" s="67" t="s">
        <v>1011</v>
      </c>
    </row>
    <row r="583" spans="3:4">
      <c r="C583" s="66" t="s">
        <v>411</v>
      </c>
      <c r="D583" s="67" t="s">
        <v>1012</v>
      </c>
    </row>
    <row r="584" spans="3:4">
      <c r="C584" s="66" t="s">
        <v>411</v>
      </c>
      <c r="D584" s="67" t="s">
        <v>1013</v>
      </c>
    </row>
    <row r="585" spans="3:4">
      <c r="C585" s="66" t="s">
        <v>411</v>
      </c>
      <c r="D585" s="67" t="s">
        <v>1014</v>
      </c>
    </row>
    <row r="586" spans="3:4">
      <c r="C586" s="66" t="s">
        <v>411</v>
      </c>
      <c r="D586" s="67" t="s">
        <v>1015</v>
      </c>
    </row>
    <row r="587" spans="3:4">
      <c r="C587" s="66" t="s">
        <v>411</v>
      </c>
      <c r="D587" s="67" t="s">
        <v>1016</v>
      </c>
    </row>
    <row r="588" spans="3:4">
      <c r="C588" s="66" t="s">
        <v>411</v>
      </c>
      <c r="D588" s="67" t="s">
        <v>1017</v>
      </c>
    </row>
    <row r="589" spans="3:4">
      <c r="C589" s="66" t="s">
        <v>411</v>
      </c>
      <c r="D589" s="67" t="s">
        <v>1018</v>
      </c>
    </row>
    <row r="590" spans="3:4">
      <c r="C590" s="66" t="s">
        <v>411</v>
      </c>
      <c r="D590" s="67" t="s">
        <v>1019</v>
      </c>
    </row>
    <row r="591" spans="3:4">
      <c r="C591" s="66" t="s">
        <v>411</v>
      </c>
      <c r="D591" s="67" t="s">
        <v>1020</v>
      </c>
    </row>
    <row r="592" spans="3:4">
      <c r="C592" s="66" t="s">
        <v>411</v>
      </c>
      <c r="D592" s="67" t="s">
        <v>1021</v>
      </c>
    </row>
    <row r="593" spans="3:4">
      <c r="C593" s="66" t="s">
        <v>411</v>
      </c>
      <c r="D593" s="67" t="s">
        <v>1022</v>
      </c>
    </row>
    <row r="594" spans="3:4">
      <c r="C594" s="66" t="s">
        <v>411</v>
      </c>
      <c r="D594" s="67" t="s">
        <v>1023</v>
      </c>
    </row>
    <row r="595" spans="3:4">
      <c r="C595" s="66" t="s">
        <v>411</v>
      </c>
      <c r="D595" s="67" t="s">
        <v>1024</v>
      </c>
    </row>
    <row r="596" spans="3:4">
      <c r="C596" s="66" t="s">
        <v>411</v>
      </c>
      <c r="D596" s="67" t="s">
        <v>1025</v>
      </c>
    </row>
    <row r="597" spans="3:4">
      <c r="C597" s="66" t="s">
        <v>411</v>
      </c>
      <c r="D597" s="67" t="s">
        <v>1026</v>
      </c>
    </row>
    <row r="598" spans="3:4">
      <c r="C598" s="66" t="s">
        <v>411</v>
      </c>
      <c r="D598" s="67" t="s">
        <v>1027</v>
      </c>
    </row>
    <row r="599" spans="3:4">
      <c r="C599" s="66" t="s">
        <v>411</v>
      </c>
      <c r="D599" s="67" t="s">
        <v>1028</v>
      </c>
    </row>
    <row r="600" spans="3:4">
      <c r="C600" s="66" t="s">
        <v>411</v>
      </c>
      <c r="D600" s="67" t="s">
        <v>1029</v>
      </c>
    </row>
    <row r="601" spans="3:4">
      <c r="C601" s="66" t="s">
        <v>411</v>
      </c>
      <c r="D601" s="67" t="s">
        <v>1030</v>
      </c>
    </row>
    <row r="602" spans="3:4">
      <c r="C602" s="66" t="s">
        <v>411</v>
      </c>
      <c r="D602" s="67" t="s">
        <v>1031</v>
      </c>
    </row>
    <row r="603" spans="3:4">
      <c r="C603" s="66" t="s">
        <v>411</v>
      </c>
      <c r="D603" s="67" t="s">
        <v>1032</v>
      </c>
    </row>
    <row r="604" spans="3:4">
      <c r="C604" s="66" t="s">
        <v>411</v>
      </c>
      <c r="D604" s="67" t="s">
        <v>1033</v>
      </c>
    </row>
    <row r="605" spans="3:4">
      <c r="C605" s="66" t="s">
        <v>411</v>
      </c>
      <c r="D605" s="67" t="s">
        <v>1034</v>
      </c>
    </row>
    <row r="606" spans="3:4">
      <c r="C606" s="66" t="s">
        <v>411</v>
      </c>
      <c r="D606" s="67" t="s">
        <v>1035</v>
      </c>
    </row>
    <row r="607" spans="3:4">
      <c r="C607" s="66" t="s">
        <v>411</v>
      </c>
      <c r="D607" s="67" t="s">
        <v>1036</v>
      </c>
    </row>
    <row r="608" spans="3:4">
      <c r="C608" s="66" t="s">
        <v>411</v>
      </c>
      <c r="D608" s="67" t="s">
        <v>1037</v>
      </c>
    </row>
    <row r="609" spans="3:4">
      <c r="C609" s="66" t="s">
        <v>411</v>
      </c>
      <c r="D609" s="67" t="s">
        <v>1038</v>
      </c>
    </row>
    <row r="610" spans="3:4">
      <c r="C610" s="66" t="s">
        <v>411</v>
      </c>
      <c r="D610" s="67" t="s">
        <v>1039</v>
      </c>
    </row>
    <row r="611" spans="3:4">
      <c r="C611" s="66" t="s">
        <v>411</v>
      </c>
      <c r="D611" s="67" t="s">
        <v>1040</v>
      </c>
    </row>
    <row r="612" spans="3:4">
      <c r="C612" s="66" t="s">
        <v>411</v>
      </c>
      <c r="D612" s="67" t="s">
        <v>1041</v>
      </c>
    </row>
    <row r="613" spans="3:4">
      <c r="C613" s="66" t="s">
        <v>411</v>
      </c>
      <c r="D613" s="67" t="s">
        <v>1042</v>
      </c>
    </row>
    <row r="614" spans="3:4">
      <c r="C614" s="66" t="s">
        <v>411</v>
      </c>
      <c r="D614" s="67" t="s">
        <v>1043</v>
      </c>
    </row>
    <row r="615" spans="3:4">
      <c r="C615" s="66" t="s">
        <v>411</v>
      </c>
      <c r="D615" s="67" t="s">
        <v>1044</v>
      </c>
    </row>
    <row r="616" spans="3:4">
      <c r="C616" s="66" t="s">
        <v>411</v>
      </c>
      <c r="D616" s="67" t="s">
        <v>1045</v>
      </c>
    </row>
    <row r="617" spans="3:4">
      <c r="C617" s="66" t="s">
        <v>411</v>
      </c>
      <c r="D617" s="67" t="s">
        <v>1046</v>
      </c>
    </row>
    <row r="618" spans="3:4">
      <c r="C618" s="66" t="s">
        <v>411</v>
      </c>
      <c r="D618" s="67" t="s">
        <v>1047</v>
      </c>
    </row>
    <row r="619" spans="3:4">
      <c r="C619" s="66" t="s">
        <v>411</v>
      </c>
      <c r="D619" s="67" t="s">
        <v>1048</v>
      </c>
    </row>
    <row r="620" spans="3:4">
      <c r="C620" s="66" t="s">
        <v>411</v>
      </c>
      <c r="D620" s="67" t="s">
        <v>1049</v>
      </c>
    </row>
    <row r="621" spans="3:4">
      <c r="C621" s="66" t="s">
        <v>411</v>
      </c>
      <c r="D621" s="67" t="s">
        <v>1050</v>
      </c>
    </row>
    <row r="622" spans="3:4">
      <c r="C622" s="66" t="s">
        <v>411</v>
      </c>
      <c r="D622" s="67" t="s">
        <v>1051</v>
      </c>
    </row>
    <row r="623" spans="3:4">
      <c r="C623" s="66" t="s">
        <v>411</v>
      </c>
      <c r="D623" s="67" t="s">
        <v>1052</v>
      </c>
    </row>
    <row r="624" spans="3:4">
      <c r="C624" s="66" t="s">
        <v>411</v>
      </c>
      <c r="D624" s="67" t="s">
        <v>1053</v>
      </c>
    </row>
    <row r="625" spans="3:4">
      <c r="C625" s="66" t="s">
        <v>411</v>
      </c>
      <c r="D625" s="67" t="s">
        <v>1054</v>
      </c>
    </row>
    <row r="626" spans="3:4">
      <c r="C626" s="66" t="s">
        <v>411</v>
      </c>
      <c r="D626" s="67" t="s">
        <v>1055</v>
      </c>
    </row>
    <row r="627" spans="3:4">
      <c r="C627" s="66" t="s">
        <v>411</v>
      </c>
      <c r="D627" s="67" t="s">
        <v>1056</v>
      </c>
    </row>
    <row r="628" spans="3:4">
      <c r="C628" s="66" t="s">
        <v>411</v>
      </c>
      <c r="D628" s="67" t="s">
        <v>1057</v>
      </c>
    </row>
    <row r="629" spans="3:4">
      <c r="C629" s="66" t="s">
        <v>411</v>
      </c>
      <c r="D629" s="67" t="s">
        <v>1058</v>
      </c>
    </row>
    <row r="630" spans="3:4">
      <c r="C630" s="66" t="s">
        <v>411</v>
      </c>
      <c r="D630" s="67" t="s">
        <v>1059</v>
      </c>
    </row>
    <row r="631" spans="3:4">
      <c r="C631" s="66" t="s">
        <v>411</v>
      </c>
      <c r="D631" s="67" t="s">
        <v>1060</v>
      </c>
    </row>
    <row r="632" spans="3:4">
      <c r="C632" s="66" t="s">
        <v>411</v>
      </c>
      <c r="D632" s="67" t="s">
        <v>1061</v>
      </c>
    </row>
    <row r="633" spans="3:4">
      <c r="C633" s="66" t="s">
        <v>411</v>
      </c>
      <c r="D633" s="67" t="s">
        <v>1062</v>
      </c>
    </row>
    <row r="634" spans="3:4">
      <c r="C634" s="66" t="s">
        <v>411</v>
      </c>
      <c r="D634" s="67" t="s">
        <v>1063</v>
      </c>
    </row>
    <row r="635" spans="3:4">
      <c r="C635" s="66" t="s">
        <v>411</v>
      </c>
      <c r="D635" s="67" t="s">
        <v>1064</v>
      </c>
    </row>
    <row r="636" spans="3:4">
      <c r="C636" s="66" t="s">
        <v>413</v>
      </c>
      <c r="D636" s="67" t="s">
        <v>1065</v>
      </c>
    </row>
    <row r="637" spans="3:4">
      <c r="C637" s="66" t="s">
        <v>413</v>
      </c>
      <c r="D637" s="67" t="s">
        <v>1066</v>
      </c>
    </row>
    <row r="638" spans="3:4">
      <c r="C638" s="66" t="s">
        <v>413</v>
      </c>
      <c r="D638" s="67" t="s">
        <v>1067</v>
      </c>
    </row>
    <row r="639" spans="3:4">
      <c r="C639" s="66" t="s">
        <v>413</v>
      </c>
      <c r="D639" s="67" t="s">
        <v>1068</v>
      </c>
    </row>
    <row r="640" spans="3:4">
      <c r="C640" s="66" t="s">
        <v>413</v>
      </c>
      <c r="D640" s="67" t="s">
        <v>1069</v>
      </c>
    </row>
    <row r="641" spans="3:4">
      <c r="C641" s="66" t="s">
        <v>413</v>
      </c>
      <c r="D641" s="67" t="s">
        <v>1070</v>
      </c>
    </row>
    <row r="642" spans="3:4">
      <c r="C642" s="66" t="s">
        <v>413</v>
      </c>
      <c r="D642" s="67" t="s">
        <v>1071</v>
      </c>
    </row>
    <row r="643" spans="3:4">
      <c r="C643" s="66" t="s">
        <v>413</v>
      </c>
      <c r="D643" s="67" t="s">
        <v>1072</v>
      </c>
    </row>
    <row r="644" spans="3:4">
      <c r="C644" s="66" t="s">
        <v>413</v>
      </c>
      <c r="D644" s="67" t="s">
        <v>1073</v>
      </c>
    </row>
    <row r="645" spans="3:4">
      <c r="C645" s="66" t="s">
        <v>413</v>
      </c>
      <c r="D645" s="67" t="s">
        <v>1074</v>
      </c>
    </row>
    <row r="646" spans="3:4">
      <c r="C646" s="66" t="s">
        <v>413</v>
      </c>
      <c r="D646" s="67" t="s">
        <v>1075</v>
      </c>
    </row>
    <row r="647" spans="3:4">
      <c r="C647" s="66" t="s">
        <v>413</v>
      </c>
      <c r="D647" s="67" t="s">
        <v>1076</v>
      </c>
    </row>
    <row r="648" spans="3:4">
      <c r="C648" s="66" t="s">
        <v>413</v>
      </c>
      <c r="D648" s="67" t="s">
        <v>1077</v>
      </c>
    </row>
    <row r="649" spans="3:4">
      <c r="C649" s="66" t="s">
        <v>413</v>
      </c>
      <c r="D649" s="67" t="s">
        <v>1078</v>
      </c>
    </row>
    <row r="650" spans="3:4">
      <c r="C650" s="66" t="s">
        <v>413</v>
      </c>
      <c r="D650" s="67" t="s">
        <v>1079</v>
      </c>
    </row>
    <row r="651" spans="3:4">
      <c r="C651" s="66" t="s">
        <v>413</v>
      </c>
      <c r="D651" s="67" t="s">
        <v>1080</v>
      </c>
    </row>
    <row r="652" spans="3:4">
      <c r="C652" s="66" t="s">
        <v>413</v>
      </c>
      <c r="D652" s="67" t="s">
        <v>1081</v>
      </c>
    </row>
    <row r="653" spans="3:4">
      <c r="C653" s="66" t="s">
        <v>413</v>
      </c>
      <c r="D653" s="67" t="s">
        <v>1082</v>
      </c>
    </row>
    <row r="654" spans="3:4">
      <c r="C654" s="66" t="s">
        <v>413</v>
      </c>
      <c r="D654" s="67" t="s">
        <v>1083</v>
      </c>
    </row>
    <row r="655" spans="3:4">
      <c r="C655" s="66" t="s">
        <v>413</v>
      </c>
      <c r="D655" s="67" t="s">
        <v>1084</v>
      </c>
    </row>
    <row r="656" spans="3:4">
      <c r="C656" s="66" t="s">
        <v>413</v>
      </c>
      <c r="D656" s="67" t="s">
        <v>1085</v>
      </c>
    </row>
    <row r="657" spans="3:4">
      <c r="C657" s="66" t="s">
        <v>413</v>
      </c>
      <c r="D657" s="67" t="s">
        <v>1086</v>
      </c>
    </row>
    <row r="658" spans="3:4">
      <c r="C658" s="66" t="s">
        <v>413</v>
      </c>
      <c r="D658" s="67" t="s">
        <v>1087</v>
      </c>
    </row>
    <row r="659" spans="3:4">
      <c r="C659" s="66" t="s">
        <v>413</v>
      </c>
      <c r="D659" s="67" t="s">
        <v>1088</v>
      </c>
    </row>
    <row r="660" spans="3:4">
      <c r="C660" s="66" t="s">
        <v>413</v>
      </c>
      <c r="D660" s="67" t="s">
        <v>1089</v>
      </c>
    </row>
    <row r="661" spans="3:4">
      <c r="C661" s="66" t="s">
        <v>413</v>
      </c>
      <c r="D661" s="67" t="s">
        <v>1090</v>
      </c>
    </row>
    <row r="662" spans="3:4">
      <c r="C662" s="66" t="s">
        <v>413</v>
      </c>
      <c r="D662" s="67" t="s">
        <v>1091</v>
      </c>
    </row>
    <row r="663" spans="3:4">
      <c r="C663" s="66" t="s">
        <v>413</v>
      </c>
      <c r="D663" s="67" t="s">
        <v>1092</v>
      </c>
    </row>
    <row r="664" spans="3:4">
      <c r="C664" s="66" t="s">
        <v>413</v>
      </c>
      <c r="D664" s="67" t="s">
        <v>1093</v>
      </c>
    </row>
    <row r="665" spans="3:4">
      <c r="C665" s="66" t="s">
        <v>413</v>
      </c>
      <c r="D665" s="67" t="s">
        <v>1094</v>
      </c>
    </row>
    <row r="666" spans="3:4">
      <c r="C666" s="66" t="s">
        <v>413</v>
      </c>
      <c r="D666" s="67" t="s">
        <v>1095</v>
      </c>
    </row>
    <row r="667" spans="3:4">
      <c r="C667" s="66" t="s">
        <v>413</v>
      </c>
      <c r="D667" s="67" t="s">
        <v>1096</v>
      </c>
    </row>
    <row r="668" spans="3:4">
      <c r="C668" s="66" t="s">
        <v>413</v>
      </c>
      <c r="D668" s="67" t="s">
        <v>1097</v>
      </c>
    </row>
    <row r="669" spans="3:4">
      <c r="C669" s="66" t="s">
        <v>413</v>
      </c>
      <c r="D669" s="67" t="s">
        <v>1098</v>
      </c>
    </row>
    <row r="670" spans="3:4">
      <c r="C670" s="66" t="s">
        <v>413</v>
      </c>
      <c r="D670" s="67" t="s">
        <v>1099</v>
      </c>
    </row>
    <row r="671" spans="3:4">
      <c r="C671" s="66" t="s">
        <v>413</v>
      </c>
      <c r="D671" s="67" t="s">
        <v>1100</v>
      </c>
    </row>
    <row r="672" spans="3:4">
      <c r="C672" s="66" t="s">
        <v>413</v>
      </c>
      <c r="D672" s="67" t="s">
        <v>1101</v>
      </c>
    </row>
    <row r="673" spans="3:4">
      <c r="C673" s="66" t="s">
        <v>413</v>
      </c>
      <c r="D673" s="67" t="s">
        <v>1102</v>
      </c>
    </row>
    <row r="674" spans="3:4">
      <c r="C674" s="66" t="s">
        <v>413</v>
      </c>
      <c r="D674" s="67" t="s">
        <v>1103</v>
      </c>
    </row>
    <row r="675" spans="3:4">
      <c r="C675" s="66" t="s">
        <v>413</v>
      </c>
      <c r="D675" s="67" t="s">
        <v>1104</v>
      </c>
    </row>
    <row r="676" spans="3:4">
      <c r="C676" s="66" t="s">
        <v>413</v>
      </c>
      <c r="D676" s="67" t="s">
        <v>1105</v>
      </c>
    </row>
    <row r="677" spans="3:4">
      <c r="C677" s="66" t="s">
        <v>413</v>
      </c>
      <c r="D677" s="67" t="s">
        <v>1106</v>
      </c>
    </row>
    <row r="678" spans="3:4">
      <c r="C678" s="66" t="s">
        <v>413</v>
      </c>
      <c r="D678" s="67" t="s">
        <v>1107</v>
      </c>
    </row>
    <row r="679" spans="3:4">
      <c r="C679" s="66" t="s">
        <v>413</v>
      </c>
      <c r="D679" s="67" t="s">
        <v>1108</v>
      </c>
    </row>
    <row r="680" spans="3:4">
      <c r="C680" s="66" t="s">
        <v>413</v>
      </c>
      <c r="D680" s="67" t="s">
        <v>1109</v>
      </c>
    </row>
    <row r="681" spans="3:4">
      <c r="C681" s="66" t="s">
        <v>413</v>
      </c>
      <c r="D681" s="67" t="s">
        <v>1110</v>
      </c>
    </row>
    <row r="682" spans="3:4">
      <c r="C682" s="66" t="s">
        <v>413</v>
      </c>
      <c r="D682" s="67" t="s">
        <v>1111</v>
      </c>
    </row>
    <row r="683" spans="3:4">
      <c r="C683" s="66" t="s">
        <v>413</v>
      </c>
      <c r="D683" s="67" t="s">
        <v>1112</v>
      </c>
    </row>
    <row r="684" spans="3:4">
      <c r="C684" s="66" t="s">
        <v>413</v>
      </c>
      <c r="D684" s="67" t="s">
        <v>1113</v>
      </c>
    </row>
    <row r="685" spans="3:4">
      <c r="C685" s="66" t="s">
        <v>413</v>
      </c>
      <c r="D685" s="67" t="s">
        <v>1114</v>
      </c>
    </row>
    <row r="686" spans="3:4">
      <c r="C686" s="66" t="s">
        <v>413</v>
      </c>
      <c r="D686" s="67" t="s">
        <v>1115</v>
      </c>
    </row>
    <row r="687" spans="3:4">
      <c r="C687" s="66" t="s">
        <v>413</v>
      </c>
      <c r="D687" s="67" t="s">
        <v>1116</v>
      </c>
    </row>
    <row r="688" spans="3:4">
      <c r="C688" s="66" t="s">
        <v>413</v>
      </c>
      <c r="D688" s="67" t="s">
        <v>1117</v>
      </c>
    </row>
    <row r="689" spans="3:4">
      <c r="C689" s="66" t="s">
        <v>413</v>
      </c>
      <c r="D689" s="67" t="s">
        <v>1118</v>
      </c>
    </row>
    <row r="690" spans="3:4">
      <c r="C690" s="66" t="s">
        <v>413</v>
      </c>
      <c r="D690" s="67" t="s">
        <v>1119</v>
      </c>
    </row>
    <row r="691" spans="3:4">
      <c r="C691" s="66" t="s">
        <v>413</v>
      </c>
      <c r="D691" s="67" t="s">
        <v>1120</v>
      </c>
    </row>
    <row r="692" spans="3:4">
      <c r="C692" s="66" t="s">
        <v>413</v>
      </c>
      <c r="D692" s="67" t="s">
        <v>1121</v>
      </c>
    </row>
    <row r="693" spans="3:4">
      <c r="C693" s="66" t="s">
        <v>413</v>
      </c>
      <c r="D693" s="67" t="s">
        <v>1122</v>
      </c>
    </row>
    <row r="694" spans="3:4">
      <c r="C694" s="66" t="s">
        <v>413</v>
      </c>
      <c r="D694" s="67" t="s">
        <v>1123</v>
      </c>
    </row>
    <row r="695" spans="3:4">
      <c r="C695" s="66" t="s">
        <v>413</v>
      </c>
      <c r="D695" s="67" t="s">
        <v>1124</v>
      </c>
    </row>
    <row r="696" spans="3:4">
      <c r="C696" s="66" t="s">
        <v>413</v>
      </c>
      <c r="D696" s="67" t="s">
        <v>1125</v>
      </c>
    </row>
    <row r="697" spans="3:4">
      <c r="C697" s="66" t="s">
        <v>413</v>
      </c>
      <c r="D697" s="67" t="s">
        <v>1126</v>
      </c>
    </row>
    <row r="698" spans="3:4">
      <c r="C698" s="66" t="s">
        <v>415</v>
      </c>
      <c r="D698" s="67" t="s">
        <v>1127</v>
      </c>
    </row>
    <row r="699" spans="3:4">
      <c r="C699" s="66" t="s">
        <v>415</v>
      </c>
      <c r="D699" s="67" t="s">
        <v>1128</v>
      </c>
    </row>
    <row r="700" spans="3:4">
      <c r="C700" s="66" t="s">
        <v>415</v>
      </c>
      <c r="D700" s="67" t="s">
        <v>1129</v>
      </c>
    </row>
    <row r="701" spans="3:4">
      <c r="C701" s="66" t="s">
        <v>415</v>
      </c>
      <c r="D701" s="67" t="s">
        <v>1130</v>
      </c>
    </row>
    <row r="702" spans="3:4">
      <c r="C702" s="66" t="s">
        <v>415</v>
      </c>
      <c r="D702" s="67" t="s">
        <v>1131</v>
      </c>
    </row>
    <row r="703" spans="3:4">
      <c r="C703" s="66" t="s">
        <v>415</v>
      </c>
      <c r="D703" s="67" t="s">
        <v>1132</v>
      </c>
    </row>
    <row r="704" spans="3:4">
      <c r="C704" s="66" t="s">
        <v>415</v>
      </c>
      <c r="D704" s="67" t="s">
        <v>1133</v>
      </c>
    </row>
    <row r="705" spans="3:4">
      <c r="C705" s="66" t="s">
        <v>415</v>
      </c>
      <c r="D705" s="67" t="s">
        <v>1134</v>
      </c>
    </row>
    <row r="706" spans="3:4">
      <c r="C706" s="66" t="s">
        <v>415</v>
      </c>
      <c r="D706" s="67" t="s">
        <v>1135</v>
      </c>
    </row>
    <row r="707" spans="3:4">
      <c r="C707" s="66" t="s">
        <v>415</v>
      </c>
      <c r="D707" s="67" t="s">
        <v>1136</v>
      </c>
    </row>
    <row r="708" spans="3:4">
      <c r="C708" s="66" t="s">
        <v>415</v>
      </c>
      <c r="D708" s="67" t="s">
        <v>1137</v>
      </c>
    </row>
    <row r="709" spans="3:4">
      <c r="C709" s="66" t="s">
        <v>415</v>
      </c>
      <c r="D709" s="67" t="s">
        <v>1138</v>
      </c>
    </row>
    <row r="710" spans="3:4">
      <c r="C710" s="66" t="s">
        <v>415</v>
      </c>
      <c r="D710" s="67" t="s">
        <v>1139</v>
      </c>
    </row>
    <row r="711" spans="3:4">
      <c r="C711" s="66" t="s">
        <v>415</v>
      </c>
      <c r="D711" s="67" t="s">
        <v>1140</v>
      </c>
    </row>
    <row r="712" spans="3:4">
      <c r="C712" s="66" t="s">
        <v>415</v>
      </c>
      <c r="D712" s="67" t="s">
        <v>1141</v>
      </c>
    </row>
    <row r="713" spans="3:4">
      <c r="C713" s="66" t="s">
        <v>415</v>
      </c>
      <c r="D713" s="67" t="s">
        <v>1142</v>
      </c>
    </row>
    <row r="714" spans="3:4">
      <c r="C714" s="66" t="s">
        <v>415</v>
      </c>
      <c r="D714" s="67" t="s">
        <v>1143</v>
      </c>
    </row>
    <row r="715" spans="3:4">
      <c r="C715" s="66" t="s">
        <v>415</v>
      </c>
      <c r="D715" s="67" t="s">
        <v>1144</v>
      </c>
    </row>
    <row r="716" spans="3:4">
      <c r="C716" s="66" t="s">
        <v>415</v>
      </c>
      <c r="D716" s="67" t="s">
        <v>1145</v>
      </c>
    </row>
    <row r="717" spans="3:4">
      <c r="C717" s="66" t="s">
        <v>415</v>
      </c>
      <c r="D717" s="67" t="s">
        <v>1146</v>
      </c>
    </row>
    <row r="718" spans="3:4">
      <c r="C718" s="66" t="s">
        <v>415</v>
      </c>
      <c r="D718" s="67" t="s">
        <v>1147</v>
      </c>
    </row>
    <row r="719" spans="3:4">
      <c r="C719" s="66" t="s">
        <v>415</v>
      </c>
      <c r="D719" s="67" t="s">
        <v>1148</v>
      </c>
    </row>
    <row r="720" spans="3:4">
      <c r="C720" s="66" t="s">
        <v>415</v>
      </c>
      <c r="D720" s="67" t="s">
        <v>1149</v>
      </c>
    </row>
    <row r="721" spans="3:4">
      <c r="C721" s="66" t="s">
        <v>415</v>
      </c>
      <c r="D721" s="67" t="s">
        <v>1150</v>
      </c>
    </row>
    <row r="722" spans="3:4">
      <c r="C722" s="66" t="s">
        <v>415</v>
      </c>
      <c r="D722" s="67" t="s">
        <v>1151</v>
      </c>
    </row>
    <row r="723" spans="3:4">
      <c r="C723" s="66" t="s">
        <v>415</v>
      </c>
      <c r="D723" s="67" t="s">
        <v>1152</v>
      </c>
    </row>
    <row r="724" spans="3:4">
      <c r="C724" s="66" t="s">
        <v>415</v>
      </c>
      <c r="D724" s="67" t="s">
        <v>1153</v>
      </c>
    </row>
    <row r="725" spans="3:4">
      <c r="C725" s="66" t="s">
        <v>415</v>
      </c>
      <c r="D725" s="67" t="s">
        <v>1154</v>
      </c>
    </row>
    <row r="726" spans="3:4">
      <c r="C726" s="66" t="s">
        <v>415</v>
      </c>
      <c r="D726" s="67" t="s">
        <v>1155</v>
      </c>
    </row>
    <row r="727" spans="3:4">
      <c r="C727" s="66" t="s">
        <v>415</v>
      </c>
      <c r="D727" s="67" t="s">
        <v>1156</v>
      </c>
    </row>
    <row r="728" spans="3:4">
      <c r="C728" s="66" t="s">
        <v>415</v>
      </c>
      <c r="D728" s="67" t="s">
        <v>1157</v>
      </c>
    </row>
    <row r="729" spans="3:4">
      <c r="C729" s="66" t="s">
        <v>415</v>
      </c>
      <c r="D729" s="67" t="s">
        <v>1158</v>
      </c>
    </row>
    <row r="730" spans="3:4">
      <c r="C730" s="66" t="s">
        <v>415</v>
      </c>
      <c r="D730" s="67" t="s">
        <v>1159</v>
      </c>
    </row>
    <row r="731" spans="3:4">
      <c r="C731" s="66" t="s">
        <v>417</v>
      </c>
      <c r="D731" s="67" t="s">
        <v>1160</v>
      </c>
    </row>
    <row r="732" spans="3:4">
      <c r="C732" s="66" t="s">
        <v>417</v>
      </c>
      <c r="D732" s="67" t="s">
        <v>1161</v>
      </c>
    </row>
    <row r="733" spans="3:4">
      <c r="C733" s="66" t="s">
        <v>417</v>
      </c>
      <c r="D733" s="67" t="s">
        <v>1162</v>
      </c>
    </row>
    <row r="734" spans="3:4">
      <c r="C734" s="66" t="s">
        <v>417</v>
      </c>
      <c r="D734" s="67" t="s">
        <v>1163</v>
      </c>
    </row>
    <row r="735" spans="3:4">
      <c r="C735" s="66" t="s">
        <v>417</v>
      </c>
      <c r="D735" s="67" t="s">
        <v>1164</v>
      </c>
    </row>
    <row r="736" spans="3:4">
      <c r="C736" s="66" t="s">
        <v>417</v>
      </c>
      <c r="D736" s="67" t="s">
        <v>1165</v>
      </c>
    </row>
    <row r="737" spans="3:4">
      <c r="C737" s="66" t="s">
        <v>417</v>
      </c>
      <c r="D737" s="67" t="s">
        <v>1166</v>
      </c>
    </row>
    <row r="738" spans="3:4">
      <c r="C738" s="66" t="s">
        <v>417</v>
      </c>
      <c r="D738" s="67" t="s">
        <v>1167</v>
      </c>
    </row>
    <row r="739" spans="3:4">
      <c r="C739" s="66" t="s">
        <v>417</v>
      </c>
      <c r="D739" s="67" t="s">
        <v>1168</v>
      </c>
    </row>
    <row r="740" spans="3:4">
      <c r="C740" s="66" t="s">
        <v>417</v>
      </c>
      <c r="D740" s="67" t="s">
        <v>1169</v>
      </c>
    </row>
    <row r="741" spans="3:4">
      <c r="C741" s="66" t="s">
        <v>417</v>
      </c>
      <c r="D741" s="67" t="s">
        <v>1170</v>
      </c>
    </row>
    <row r="742" spans="3:4">
      <c r="C742" s="66" t="s">
        <v>417</v>
      </c>
      <c r="D742" s="67" t="s">
        <v>1171</v>
      </c>
    </row>
    <row r="743" spans="3:4">
      <c r="C743" s="66" t="s">
        <v>417</v>
      </c>
      <c r="D743" s="67" t="s">
        <v>1172</v>
      </c>
    </row>
    <row r="744" spans="3:4">
      <c r="C744" s="66" t="s">
        <v>417</v>
      </c>
      <c r="D744" s="67" t="s">
        <v>1173</v>
      </c>
    </row>
    <row r="745" spans="3:4">
      <c r="C745" s="66" t="s">
        <v>417</v>
      </c>
      <c r="D745" s="67" t="s">
        <v>1174</v>
      </c>
    </row>
    <row r="746" spans="3:4">
      <c r="C746" s="66" t="s">
        <v>417</v>
      </c>
      <c r="D746" s="67" t="s">
        <v>1175</v>
      </c>
    </row>
    <row r="747" spans="3:4">
      <c r="C747" s="66" t="s">
        <v>417</v>
      </c>
      <c r="D747" s="67" t="s">
        <v>1176</v>
      </c>
    </row>
    <row r="748" spans="3:4">
      <c r="C748" s="66" t="s">
        <v>417</v>
      </c>
      <c r="D748" s="67" t="s">
        <v>1177</v>
      </c>
    </row>
    <row r="749" spans="3:4">
      <c r="C749" s="66" t="s">
        <v>417</v>
      </c>
      <c r="D749" s="67" t="s">
        <v>1178</v>
      </c>
    </row>
    <row r="750" spans="3:4">
      <c r="C750" s="66" t="s">
        <v>417</v>
      </c>
      <c r="D750" s="67" t="s">
        <v>1179</v>
      </c>
    </row>
    <row r="751" spans="3:4">
      <c r="C751" s="66" t="s">
        <v>417</v>
      </c>
      <c r="D751" s="67" t="s">
        <v>1180</v>
      </c>
    </row>
    <row r="752" spans="3:4">
      <c r="C752" s="66" t="s">
        <v>417</v>
      </c>
      <c r="D752" s="67" t="s">
        <v>1181</v>
      </c>
    </row>
    <row r="753" spans="3:4">
      <c r="C753" s="66" t="s">
        <v>417</v>
      </c>
      <c r="D753" s="67" t="s">
        <v>1182</v>
      </c>
    </row>
    <row r="754" spans="3:4">
      <c r="C754" s="66" t="s">
        <v>417</v>
      </c>
      <c r="D754" s="67" t="s">
        <v>1183</v>
      </c>
    </row>
    <row r="755" spans="3:4">
      <c r="C755" s="66" t="s">
        <v>417</v>
      </c>
      <c r="D755" s="67" t="s">
        <v>1184</v>
      </c>
    </row>
    <row r="756" spans="3:4">
      <c r="C756" s="66" t="s">
        <v>417</v>
      </c>
      <c r="D756" s="67" t="s">
        <v>1185</v>
      </c>
    </row>
    <row r="757" spans="3:4">
      <c r="C757" s="66" t="s">
        <v>417</v>
      </c>
      <c r="D757" s="67" t="s">
        <v>1186</v>
      </c>
    </row>
    <row r="758" spans="3:4">
      <c r="C758" s="66" t="s">
        <v>417</v>
      </c>
      <c r="D758" s="67" t="s">
        <v>1187</v>
      </c>
    </row>
    <row r="759" spans="3:4">
      <c r="C759" s="66" t="s">
        <v>417</v>
      </c>
      <c r="D759" s="67" t="s">
        <v>1188</v>
      </c>
    </row>
    <row r="760" spans="3:4">
      <c r="C760" s="66" t="s">
        <v>417</v>
      </c>
      <c r="D760" s="67" t="s">
        <v>1189</v>
      </c>
    </row>
    <row r="761" spans="3:4">
      <c r="C761" s="66" t="s">
        <v>419</v>
      </c>
      <c r="D761" s="67" t="s">
        <v>1190</v>
      </c>
    </row>
    <row r="762" spans="3:4">
      <c r="C762" s="66" t="s">
        <v>419</v>
      </c>
      <c r="D762" s="67" t="s">
        <v>1191</v>
      </c>
    </row>
    <row r="763" spans="3:4">
      <c r="C763" s="66" t="s">
        <v>419</v>
      </c>
      <c r="D763" s="67" t="s">
        <v>1192</v>
      </c>
    </row>
    <row r="764" spans="3:4">
      <c r="C764" s="66" t="s">
        <v>419</v>
      </c>
      <c r="D764" s="67" t="s">
        <v>1193</v>
      </c>
    </row>
    <row r="765" spans="3:4">
      <c r="C765" s="66" t="s">
        <v>419</v>
      </c>
      <c r="D765" s="67" t="s">
        <v>1194</v>
      </c>
    </row>
    <row r="766" spans="3:4">
      <c r="C766" s="66" t="s">
        <v>419</v>
      </c>
      <c r="D766" s="67" t="s">
        <v>1195</v>
      </c>
    </row>
    <row r="767" spans="3:4">
      <c r="C767" s="66" t="s">
        <v>419</v>
      </c>
      <c r="D767" s="67" t="s">
        <v>1196</v>
      </c>
    </row>
    <row r="768" spans="3:4">
      <c r="C768" s="66" t="s">
        <v>419</v>
      </c>
      <c r="D768" s="67" t="s">
        <v>1197</v>
      </c>
    </row>
    <row r="769" spans="3:4">
      <c r="C769" s="66" t="s">
        <v>419</v>
      </c>
      <c r="D769" s="67" t="s">
        <v>1198</v>
      </c>
    </row>
    <row r="770" spans="3:4">
      <c r="C770" s="66" t="s">
        <v>419</v>
      </c>
      <c r="D770" s="67" t="s">
        <v>1199</v>
      </c>
    </row>
    <row r="771" spans="3:4">
      <c r="C771" s="66" t="s">
        <v>419</v>
      </c>
      <c r="D771" s="67" t="s">
        <v>1200</v>
      </c>
    </row>
    <row r="772" spans="3:4">
      <c r="C772" s="66" t="s">
        <v>419</v>
      </c>
      <c r="D772" s="67" t="s">
        <v>1201</v>
      </c>
    </row>
    <row r="773" spans="3:4">
      <c r="C773" s="66" t="s">
        <v>419</v>
      </c>
      <c r="D773" s="67" t="s">
        <v>1202</v>
      </c>
    </row>
    <row r="774" spans="3:4">
      <c r="C774" s="66" t="s">
        <v>419</v>
      </c>
      <c r="D774" s="67" t="s">
        <v>1203</v>
      </c>
    </row>
    <row r="775" spans="3:4">
      <c r="C775" s="66" t="s">
        <v>419</v>
      </c>
      <c r="D775" s="67" t="s">
        <v>771</v>
      </c>
    </row>
    <row r="776" spans="3:4">
      <c r="C776" s="66" t="s">
        <v>421</v>
      </c>
      <c r="D776" s="67" t="s">
        <v>1204</v>
      </c>
    </row>
    <row r="777" spans="3:4">
      <c r="C777" s="66" t="s">
        <v>421</v>
      </c>
      <c r="D777" s="67" t="s">
        <v>1205</v>
      </c>
    </row>
    <row r="778" spans="3:4">
      <c r="C778" s="66" t="s">
        <v>421</v>
      </c>
      <c r="D778" s="67" t="s">
        <v>1206</v>
      </c>
    </row>
    <row r="779" spans="3:4">
      <c r="C779" s="66" t="s">
        <v>421</v>
      </c>
      <c r="D779" s="67" t="s">
        <v>1207</v>
      </c>
    </row>
    <row r="780" spans="3:4">
      <c r="C780" s="66" t="s">
        <v>421</v>
      </c>
      <c r="D780" s="67" t="s">
        <v>1208</v>
      </c>
    </row>
    <row r="781" spans="3:4">
      <c r="C781" s="66" t="s">
        <v>421</v>
      </c>
      <c r="D781" s="67" t="s">
        <v>1209</v>
      </c>
    </row>
    <row r="782" spans="3:4">
      <c r="C782" s="66" t="s">
        <v>421</v>
      </c>
      <c r="D782" s="67" t="s">
        <v>1210</v>
      </c>
    </row>
    <row r="783" spans="3:4">
      <c r="C783" s="66" t="s">
        <v>421</v>
      </c>
      <c r="D783" s="67" t="s">
        <v>1211</v>
      </c>
    </row>
    <row r="784" spans="3:4">
      <c r="C784" s="66" t="s">
        <v>421</v>
      </c>
      <c r="D784" s="67" t="s">
        <v>1212</v>
      </c>
    </row>
    <row r="785" spans="3:4">
      <c r="C785" s="66" t="s">
        <v>421</v>
      </c>
      <c r="D785" s="67" t="s">
        <v>1213</v>
      </c>
    </row>
    <row r="786" spans="3:4">
      <c r="C786" s="66" t="s">
        <v>421</v>
      </c>
      <c r="D786" s="67" t="s">
        <v>1214</v>
      </c>
    </row>
    <row r="787" spans="3:4">
      <c r="C787" s="66" t="s">
        <v>421</v>
      </c>
      <c r="D787" s="67" t="s">
        <v>1215</v>
      </c>
    </row>
    <row r="788" spans="3:4">
      <c r="C788" s="66" t="s">
        <v>421</v>
      </c>
      <c r="D788" s="67" t="s">
        <v>1216</v>
      </c>
    </row>
    <row r="789" spans="3:4">
      <c r="C789" s="66" t="s">
        <v>421</v>
      </c>
      <c r="D789" s="67" t="s">
        <v>1217</v>
      </c>
    </row>
    <row r="790" spans="3:4">
      <c r="C790" s="66" t="s">
        <v>421</v>
      </c>
      <c r="D790" s="67" t="s">
        <v>1218</v>
      </c>
    </row>
    <row r="791" spans="3:4">
      <c r="C791" s="66" t="s">
        <v>421</v>
      </c>
      <c r="D791" s="67" t="s">
        <v>1219</v>
      </c>
    </row>
    <row r="792" spans="3:4">
      <c r="C792" s="66" t="s">
        <v>421</v>
      </c>
      <c r="D792" s="67" t="s">
        <v>1220</v>
      </c>
    </row>
    <row r="793" spans="3:4">
      <c r="C793" s="66" t="s">
        <v>421</v>
      </c>
      <c r="D793" s="67" t="s">
        <v>1221</v>
      </c>
    </row>
    <row r="794" spans="3:4">
      <c r="C794" s="66" t="s">
        <v>421</v>
      </c>
      <c r="D794" s="67" t="s">
        <v>1222</v>
      </c>
    </row>
    <row r="795" spans="3:4">
      <c r="C795" s="66" t="s">
        <v>423</v>
      </c>
      <c r="D795" s="67" t="s">
        <v>1223</v>
      </c>
    </row>
    <row r="796" spans="3:4">
      <c r="C796" s="66" t="s">
        <v>423</v>
      </c>
      <c r="D796" s="67" t="s">
        <v>1224</v>
      </c>
    </row>
    <row r="797" spans="3:4">
      <c r="C797" s="66" t="s">
        <v>423</v>
      </c>
      <c r="D797" s="67" t="s">
        <v>1225</v>
      </c>
    </row>
    <row r="798" spans="3:4">
      <c r="C798" s="66" t="s">
        <v>423</v>
      </c>
      <c r="D798" s="67" t="s">
        <v>1226</v>
      </c>
    </row>
    <row r="799" spans="3:4">
      <c r="C799" s="66" t="s">
        <v>423</v>
      </c>
      <c r="D799" s="67" t="s">
        <v>1227</v>
      </c>
    </row>
    <row r="800" spans="3:4">
      <c r="C800" s="66" t="s">
        <v>423</v>
      </c>
      <c r="D800" s="67" t="s">
        <v>1228</v>
      </c>
    </row>
    <row r="801" spans="3:4">
      <c r="C801" s="66" t="s">
        <v>423</v>
      </c>
      <c r="D801" s="67" t="s">
        <v>1229</v>
      </c>
    </row>
    <row r="802" spans="3:4">
      <c r="C802" s="66" t="s">
        <v>423</v>
      </c>
      <c r="D802" s="67" t="s">
        <v>1230</v>
      </c>
    </row>
    <row r="803" spans="3:4">
      <c r="C803" s="66" t="s">
        <v>423</v>
      </c>
      <c r="D803" s="67" t="s">
        <v>1231</v>
      </c>
    </row>
    <row r="804" spans="3:4">
      <c r="C804" s="66" t="s">
        <v>423</v>
      </c>
      <c r="D804" s="67" t="s">
        <v>1232</v>
      </c>
    </row>
    <row r="805" spans="3:4">
      <c r="C805" s="66" t="s">
        <v>423</v>
      </c>
      <c r="D805" s="67" t="s">
        <v>598</v>
      </c>
    </row>
    <row r="806" spans="3:4">
      <c r="C806" s="66" t="s">
        <v>423</v>
      </c>
      <c r="D806" s="67" t="s">
        <v>1233</v>
      </c>
    </row>
    <row r="807" spans="3:4">
      <c r="C807" s="66" t="s">
        <v>423</v>
      </c>
      <c r="D807" s="67" t="s">
        <v>1234</v>
      </c>
    </row>
    <row r="808" spans="3:4">
      <c r="C808" s="66" t="s">
        <v>423</v>
      </c>
      <c r="D808" s="67" t="s">
        <v>1235</v>
      </c>
    </row>
    <row r="809" spans="3:4">
      <c r="C809" s="66" t="s">
        <v>423</v>
      </c>
      <c r="D809" s="67" t="s">
        <v>1236</v>
      </c>
    </row>
    <row r="810" spans="3:4">
      <c r="C810" s="66" t="s">
        <v>423</v>
      </c>
      <c r="D810" s="67" t="s">
        <v>1237</v>
      </c>
    </row>
    <row r="811" spans="3:4">
      <c r="C811" s="66" t="s">
        <v>423</v>
      </c>
      <c r="D811" s="67" t="s">
        <v>1238</v>
      </c>
    </row>
    <row r="812" spans="3:4">
      <c r="C812" s="66" t="s">
        <v>425</v>
      </c>
      <c r="D812" s="67" t="s">
        <v>1239</v>
      </c>
    </row>
    <row r="813" spans="3:4">
      <c r="C813" s="66" t="s">
        <v>425</v>
      </c>
      <c r="D813" s="67" t="s">
        <v>1240</v>
      </c>
    </row>
    <row r="814" spans="3:4">
      <c r="C814" s="66" t="s">
        <v>425</v>
      </c>
      <c r="D814" s="67" t="s">
        <v>1241</v>
      </c>
    </row>
    <row r="815" spans="3:4">
      <c r="C815" s="66" t="s">
        <v>425</v>
      </c>
      <c r="D815" s="67" t="s">
        <v>1242</v>
      </c>
    </row>
    <row r="816" spans="3:4">
      <c r="C816" s="66" t="s">
        <v>425</v>
      </c>
      <c r="D816" s="67" t="s">
        <v>1243</v>
      </c>
    </row>
    <row r="817" spans="3:4">
      <c r="C817" s="66" t="s">
        <v>425</v>
      </c>
      <c r="D817" s="67" t="s">
        <v>1244</v>
      </c>
    </row>
    <row r="818" spans="3:4">
      <c r="C818" s="66" t="s">
        <v>425</v>
      </c>
      <c r="D818" s="67" t="s">
        <v>1245</v>
      </c>
    </row>
    <row r="819" spans="3:4">
      <c r="C819" s="66" t="s">
        <v>425</v>
      </c>
      <c r="D819" s="67" t="s">
        <v>1246</v>
      </c>
    </row>
    <row r="820" spans="3:4">
      <c r="C820" s="66" t="s">
        <v>425</v>
      </c>
      <c r="D820" s="67" t="s">
        <v>1247</v>
      </c>
    </row>
    <row r="821" spans="3:4">
      <c r="C821" s="66" t="s">
        <v>425</v>
      </c>
      <c r="D821" s="67" t="s">
        <v>1248</v>
      </c>
    </row>
    <row r="822" spans="3:4">
      <c r="C822" s="66" t="s">
        <v>425</v>
      </c>
      <c r="D822" s="67" t="s">
        <v>1249</v>
      </c>
    </row>
    <row r="823" spans="3:4">
      <c r="C823" s="66" t="s">
        <v>425</v>
      </c>
      <c r="D823" s="67" t="s">
        <v>1250</v>
      </c>
    </row>
    <row r="824" spans="3:4">
      <c r="C824" s="66" t="s">
        <v>425</v>
      </c>
      <c r="D824" s="67" t="s">
        <v>1251</v>
      </c>
    </row>
    <row r="825" spans="3:4">
      <c r="C825" s="66" t="s">
        <v>425</v>
      </c>
      <c r="D825" s="67" t="s">
        <v>1252</v>
      </c>
    </row>
    <row r="826" spans="3:4">
      <c r="C826" s="66" t="s">
        <v>425</v>
      </c>
      <c r="D826" s="67" t="s">
        <v>1253</v>
      </c>
    </row>
    <row r="827" spans="3:4">
      <c r="C827" s="66" t="s">
        <v>425</v>
      </c>
      <c r="D827" s="67" t="s">
        <v>1254</v>
      </c>
    </row>
    <row r="828" spans="3:4">
      <c r="C828" s="66" t="s">
        <v>425</v>
      </c>
      <c r="D828" s="67" t="s">
        <v>658</v>
      </c>
    </row>
    <row r="829" spans="3:4">
      <c r="C829" s="66" t="s">
        <v>425</v>
      </c>
      <c r="D829" s="67" t="s">
        <v>1255</v>
      </c>
    </row>
    <row r="830" spans="3:4">
      <c r="C830" s="66" t="s">
        <v>425</v>
      </c>
      <c r="D830" s="67" t="s">
        <v>1256</v>
      </c>
    </row>
    <row r="831" spans="3:4">
      <c r="C831" s="66" t="s">
        <v>425</v>
      </c>
      <c r="D831" s="67" t="s">
        <v>1257</v>
      </c>
    </row>
    <row r="832" spans="3:4">
      <c r="C832" s="66" t="s">
        <v>425</v>
      </c>
      <c r="D832" s="67" t="s">
        <v>1258</v>
      </c>
    </row>
    <row r="833" spans="3:4">
      <c r="C833" s="66" t="s">
        <v>425</v>
      </c>
      <c r="D833" s="67" t="s">
        <v>1259</v>
      </c>
    </row>
    <row r="834" spans="3:4">
      <c r="C834" s="66" t="s">
        <v>425</v>
      </c>
      <c r="D834" s="67" t="s">
        <v>1260</v>
      </c>
    </row>
    <row r="835" spans="3:4">
      <c r="C835" s="66" t="s">
        <v>425</v>
      </c>
      <c r="D835" s="67" t="s">
        <v>1261</v>
      </c>
    </row>
    <row r="836" spans="3:4">
      <c r="C836" s="66" t="s">
        <v>425</v>
      </c>
      <c r="D836" s="67" t="s">
        <v>1262</v>
      </c>
    </row>
    <row r="837" spans="3:4">
      <c r="C837" s="66" t="s">
        <v>425</v>
      </c>
      <c r="D837" s="67" t="s">
        <v>1263</v>
      </c>
    </row>
    <row r="838" spans="3:4">
      <c r="C838" s="66" t="s">
        <v>425</v>
      </c>
      <c r="D838" s="67" t="s">
        <v>1264</v>
      </c>
    </row>
    <row r="839" spans="3:4">
      <c r="C839" s="66" t="s">
        <v>427</v>
      </c>
      <c r="D839" s="67" t="s">
        <v>1265</v>
      </c>
    </row>
    <row r="840" spans="3:4">
      <c r="C840" s="66" t="s">
        <v>427</v>
      </c>
      <c r="D840" s="67" t="s">
        <v>1266</v>
      </c>
    </row>
    <row r="841" spans="3:4">
      <c r="C841" s="66" t="s">
        <v>427</v>
      </c>
      <c r="D841" s="67" t="s">
        <v>1267</v>
      </c>
    </row>
    <row r="842" spans="3:4">
      <c r="C842" s="66" t="s">
        <v>427</v>
      </c>
      <c r="D842" s="67" t="s">
        <v>1268</v>
      </c>
    </row>
    <row r="843" spans="3:4">
      <c r="C843" s="66" t="s">
        <v>427</v>
      </c>
      <c r="D843" s="67" t="s">
        <v>1269</v>
      </c>
    </row>
    <row r="844" spans="3:4">
      <c r="C844" s="66" t="s">
        <v>427</v>
      </c>
      <c r="D844" s="67" t="s">
        <v>1270</v>
      </c>
    </row>
    <row r="845" spans="3:4">
      <c r="C845" s="66" t="s">
        <v>427</v>
      </c>
      <c r="D845" s="67" t="s">
        <v>1271</v>
      </c>
    </row>
    <row r="846" spans="3:4">
      <c r="C846" s="66" t="s">
        <v>427</v>
      </c>
      <c r="D846" s="67" t="s">
        <v>1272</v>
      </c>
    </row>
    <row r="847" spans="3:4">
      <c r="C847" s="66" t="s">
        <v>427</v>
      </c>
      <c r="D847" s="67" t="s">
        <v>1273</v>
      </c>
    </row>
    <row r="848" spans="3:4">
      <c r="C848" s="66" t="s">
        <v>427</v>
      </c>
      <c r="D848" s="67" t="s">
        <v>1274</v>
      </c>
    </row>
    <row r="849" spans="3:4">
      <c r="C849" s="66" t="s">
        <v>427</v>
      </c>
      <c r="D849" s="67" t="s">
        <v>1275</v>
      </c>
    </row>
    <row r="850" spans="3:4">
      <c r="C850" s="66" t="s">
        <v>427</v>
      </c>
      <c r="D850" s="67" t="s">
        <v>1276</v>
      </c>
    </row>
    <row r="851" spans="3:4">
      <c r="C851" s="66" t="s">
        <v>427</v>
      </c>
      <c r="D851" s="67" t="s">
        <v>1277</v>
      </c>
    </row>
    <row r="852" spans="3:4">
      <c r="C852" s="66" t="s">
        <v>427</v>
      </c>
      <c r="D852" s="67" t="s">
        <v>1278</v>
      </c>
    </row>
    <row r="853" spans="3:4">
      <c r="C853" s="66" t="s">
        <v>427</v>
      </c>
      <c r="D853" s="67" t="s">
        <v>1279</v>
      </c>
    </row>
    <row r="854" spans="3:4">
      <c r="C854" s="66" t="s">
        <v>427</v>
      </c>
      <c r="D854" s="67" t="s">
        <v>1280</v>
      </c>
    </row>
    <row r="855" spans="3:4">
      <c r="C855" s="66" t="s">
        <v>427</v>
      </c>
      <c r="D855" s="67" t="s">
        <v>1281</v>
      </c>
    </row>
    <row r="856" spans="3:4">
      <c r="C856" s="66" t="s">
        <v>427</v>
      </c>
      <c r="D856" s="67" t="s">
        <v>1282</v>
      </c>
    </row>
    <row r="857" spans="3:4">
      <c r="C857" s="66" t="s">
        <v>427</v>
      </c>
      <c r="D857" s="67" t="s">
        <v>1283</v>
      </c>
    </row>
    <row r="858" spans="3:4">
      <c r="C858" s="66" t="s">
        <v>427</v>
      </c>
      <c r="D858" s="67" t="s">
        <v>1284</v>
      </c>
    </row>
    <row r="859" spans="3:4">
      <c r="C859" s="66" t="s">
        <v>427</v>
      </c>
      <c r="D859" s="67" t="s">
        <v>1285</v>
      </c>
    </row>
    <row r="860" spans="3:4">
      <c r="C860" s="66" t="s">
        <v>427</v>
      </c>
      <c r="D860" s="67" t="s">
        <v>932</v>
      </c>
    </row>
    <row r="861" spans="3:4">
      <c r="C861" s="66" t="s">
        <v>427</v>
      </c>
      <c r="D861" s="67" t="s">
        <v>1286</v>
      </c>
    </row>
    <row r="862" spans="3:4">
      <c r="C862" s="66" t="s">
        <v>427</v>
      </c>
      <c r="D862" s="67" t="s">
        <v>1287</v>
      </c>
    </row>
    <row r="863" spans="3:4">
      <c r="C863" s="66" t="s">
        <v>427</v>
      </c>
      <c r="D863" s="67" t="s">
        <v>1288</v>
      </c>
    </row>
    <row r="864" spans="3:4">
      <c r="C864" s="66" t="s">
        <v>427</v>
      </c>
      <c r="D864" s="67" t="s">
        <v>1289</v>
      </c>
    </row>
    <row r="865" spans="3:4">
      <c r="C865" s="66" t="s">
        <v>427</v>
      </c>
      <c r="D865" s="67" t="s">
        <v>1290</v>
      </c>
    </row>
    <row r="866" spans="3:4">
      <c r="C866" s="66" t="s">
        <v>427</v>
      </c>
      <c r="D866" s="67" t="s">
        <v>1291</v>
      </c>
    </row>
    <row r="867" spans="3:4">
      <c r="C867" s="66" t="s">
        <v>427</v>
      </c>
      <c r="D867" s="67" t="s">
        <v>1292</v>
      </c>
    </row>
    <row r="868" spans="3:4">
      <c r="C868" s="66" t="s">
        <v>427</v>
      </c>
      <c r="D868" s="67" t="s">
        <v>1293</v>
      </c>
    </row>
    <row r="869" spans="3:4">
      <c r="C869" s="66" t="s">
        <v>427</v>
      </c>
      <c r="D869" s="67" t="s">
        <v>1294</v>
      </c>
    </row>
    <row r="870" spans="3:4">
      <c r="C870" s="66" t="s">
        <v>427</v>
      </c>
      <c r="D870" s="67" t="s">
        <v>1295</v>
      </c>
    </row>
    <row r="871" spans="3:4">
      <c r="C871" s="66" t="s">
        <v>427</v>
      </c>
      <c r="D871" s="67" t="s">
        <v>1296</v>
      </c>
    </row>
    <row r="872" spans="3:4">
      <c r="C872" s="66" t="s">
        <v>427</v>
      </c>
      <c r="D872" s="67" t="s">
        <v>1297</v>
      </c>
    </row>
    <row r="873" spans="3:4">
      <c r="C873" s="66" t="s">
        <v>427</v>
      </c>
      <c r="D873" s="67" t="s">
        <v>1298</v>
      </c>
    </row>
    <row r="874" spans="3:4">
      <c r="C874" s="66" t="s">
        <v>427</v>
      </c>
      <c r="D874" s="67" t="s">
        <v>1299</v>
      </c>
    </row>
    <row r="875" spans="3:4">
      <c r="C875" s="66" t="s">
        <v>427</v>
      </c>
      <c r="D875" s="67" t="s">
        <v>1300</v>
      </c>
    </row>
    <row r="876" spans="3:4">
      <c r="C876" s="66" t="s">
        <v>427</v>
      </c>
      <c r="D876" s="67" t="s">
        <v>1301</v>
      </c>
    </row>
    <row r="877" spans="3:4">
      <c r="C877" s="66" t="s">
        <v>427</v>
      </c>
      <c r="D877" s="67" t="s">
        <v>1302</v>
      </c>
    </row>
    <row r="878" spans="3:4">
      <c r="C878" s="66" t="s">
        <v>427</v>
      </c>
      <c r="D878" s="67" t="s">
        <v>1303</v>
      </c>
    </row>
    <row r="879" spans="3:4">
      <c r="C879" s="66" t="s">
        <v>427</v>
      </c>
      <c r="D879" s="67" t="s">
        <v>1304</v>
      </c>
    </row>
    <row r="880" spans="3:4">
      <c r="C880" s="66" t="s">
        <v>427</v>
      </c>
      <c r="D880" s="67" t="s">
        <v>1305</v>
      </c>
    </row>
    <row r="881" spans="3:4">
      <c r="C881" s="66" t="s">
        <v>427</v>
      </c>
      <c r="D881" s="67" t="s">
        <v>1306</v>
      </c>
    </row>
    <row r="882" spans="3:4">
      <c r="C882" s="66" t="s">
        <v>427</v>
      </c>
      <c r="D882" s="67" t="s">
        <v>1307</v>
      </c>
    </row>
    <row r="883" spans="3:4">
      <c r="C883" s="66" t="s">
        <v>427</v>
      </c>
      <c r="D883" s="67" t="s">
        <v>1308</v>
      </c>
    </row>
    <row r="884" spans="3:4">
      <c r="C884" s="66" t="s">
        <v>427</v>
      </c>
      <c r="D884" s="67" t="s">
        <v>1309</v>
      </c>
    </row>
    <row r="885" spans="3:4">
      <c r="C885" s="66" t="s">
        <v>427</v>
      </c>
      <c r="D885" s="67" t="s">
        <v>1310</v>
      </c>
    </row>
    <row r="886" spans="3:4">
      <c r="C886" s="66" t="s">
        <v>427</v>
      </c>
      <c r="D886" s="67" t="s">
        <v>1311</v>
      </c>
    </row>
    <row r="887" spans="3:4">
      <c r="C887" s="66" t="s">
        <v>427</v>
      </c>
      <c r="D887" s="67" t="s">
        <v>1312</v>
      </c>
    </row>
    <row r="888" spans="3:4">
      <c r="C888" s="66" t="s">
        <v>427</v>
      </c>
      <c r="D888" s="67" t="s">
        <v>1313</v>
      </c>
    </row>
    <row r="889" spans="3:4">
      <c r="C889" s="66" t="s">
        <v>427</v>
      </c>
      <c r="D889" s="67" t="s">
        <v>1314</v>
      </c>
    </row>
    <row r="890" spans="3:4">
      <c r="C890" s="66" t="s">
        <v>427</v>
      </c>
      <c r="D890" s="67" t="s">
        <v>1315</v>
      </c>
    </row>
    <row r="891" spans="3:4">
      <c r="C891" s="66" t="s">
        <v>427</v>
      </c>
      <c r="D891" s="67" t="s">
        <v>1316</v>
      </c>
    </row>
    <row r="892" spans="3:4">
      <c r="C892" s="66" t="s">
        <v>427</v>
      </c>
      <c r="D892" s="67" t="s">
        <v>1317</v>
      </c>
    </row>
    <row r="893" spans="3:4">
      <c r="C893" s="66" t="s">
        <v>427</v>
      </c>
      <c r="D893" s="67" t="s">
        <v>1318</v>
      </c>
    </row>
    <row r="894" spans="3:4">
      <c r="C894" s="66" t="s">
        <v>427</v>
      </c>
      <c r="D894" s="67" t="s">
        <v>1319</v>
      </c>
    </row>
    <row r="895" spans="3:4">
      <c r="C895" s="66" t="s">
        <v>427</v>
      </c>
      <c r="D895" s="67" t="s">
        <v>1320</v>
      </c>
    </row>
    <row r="896" spans="3:4">
      <c r="C896" s="66" t="s">
        <v>427</v>
      </c>
      <c r="D896" s="67" t="s">
        <v>1321</v>
      </c>
    </row>
    <row r="897" spans="3:4">
      <c r="C897" s="66" t="s">
        <v>427</v>
      </c>
      <c r="D897" s="67" t="s">
        <v>1322</v>
      </c>
    </row>
    <row r="898" spans="3:4">
      <c r="C898" s="66" t="s">
        <v>427</v>
      </c>
      <c r="D898" s="67" t="s">
        <v>1323</v>
      </c>
    </row>
    <row r="899" spans="3:4">
      <c r="C899" s="66" t="s">
        <v>427</v>
      </c>
      <c r="D899" s="67" t="s">
        <v>1324</v>
      </c>
    </row>
    <row r="900" spans="3:4">
      <c r="C900" s="66" t="s">
        <v>427</v>
      </c>
      <c r="D900" s="67" t="s">
        <v>1325</v>
      </c>
    </row>
    <row r="901" spans="3:4">
      <c r="C901" s="66" t="s">
        <v>427</v>
      </c>
      <c r="D901" s="67" t="s">
        <v>1326</v>
      </c>
    </row>
    <row r="902" spans="3:4">
      <c r="C902" s="66" t="s">
        <v>427</v>
      </c>
      <c r="D902" s="67" t="s">
        <v>598</v>
      </c>
    </row>
    <row r="903" spans="3:4">
      <c r="C903" s="66" t="s">
        <v>427</v>
      </c>
      <c r="D903" s="67" t="s">
        <v>1327</v>
      </c>
    </row>
    <row r="904" spans="3:4">
      <c r="C904" s="66" t="s">
        <v>427</v>
      </c>
      <c r="D904" s="67" t="s">
        <v>1328</v>
      </c>
    </row>
    <row r="905" spans="3:4">
      <c r="C905" s="66" t="s">
        <v>427</v>
      </c>
      <c r="D905" s="67" t="s">
        <v>1329</v>
      </c>
    </row>
    <row r="906" spans="3:4">
      <c r="C906" s="66" t="s">
        <v>427</v>
      </c>
      <c r="D906" s="67" t="s">
        <v>1330</v>
      </c>
    </row>
    <row r="907" spans="3:4">
      <c r="C907" s="66" t="s">
        <v>427</v>
      </c>
      <c r="D907" s="67" t="s">
        <v>1331</v>
      </c>
    </row>
    <row r="908" spans="3:4">
      <c r="C908" s="66" t="s">
        <v>427</v>
      </c>
      <c r="D908" s="67" t="s">
        <v>938</v>
      </c>
    </row>
    <row r="909" spans="3:4">
      <c r="C909" s="66" t="s">
        <v>427</v>
      </c>
      <c r="D909" s="67" t="s">
        <v>1332</v>
      </c>
    </row>
    <row r="910" spans="3:4">
      <c r="C910" s="66" t="s">
        <v>427</v>
      </c>
      <c r="D910" s="67" t="s">
        <v>1333</v>
      </c>
    </row>
    <row r="911" spans="3:4">
      <c r="C911" s="66" t="s">
        <v>427</v>
      </c>
      <c r="D911" s="67" t="s">
        <v>1334</v>
      </c>
    </row>
    <row r="912" spans="3:4">
      <c r="C912" s="66" t="s">
        <v>427</v>
      </c>
      <c r="D912" s="67" t="s">
        <v>1335</v>
      </c>
    </row>
    <row r="913" spans="3:4">
      <c r="C913" s="66" t="s">
        <v>427</v>
      </c>
      <c r="D913" s="67" t="s">
        <v>1336</v>
      </c>
    </row>
    <row r="914" spans="3:4">
      <c r="C914" s="66" t="s">
        <v>427</v>
      </c>
      <c r="D914" s="67" t="s">
        <v>1337</v>
      </c>
    </row>
    <row r="915" spans="3:4">
      <c r="C915" s="66" t="s">
        <v>427</v>
      </c>
      <c r="D915" s="67" t="s">
        <v>1338</v>
      </c>
    </row>
    <row r="916" spans="3:4">
      <c r="C916" s="66" t="s">
        <v>429</v>
      </c>
      <c r="D916" s="67" t="s">
        <v>1339</v>
      </c>
    </row>
    <row r="917" spans="3:4">
      <c r="C917" s="66" t="s">
        <v>429</v>
      </c>
      <c r="D917" s="67" t="s">
        <v>1340</v>
      </c>
    </row>
    <row r="918" spans="3:4">
      <c r="C918" s="66" t="s">
        <v>429</v>
      </c>
      <c r="D918" s="67" t="s">
        <v>1341</v>
      </c>
    </row>
    <row r="919" spans="3:4">
      <c r="C919" s="66" t="s">
        <v>429</v>
      </c>
      <c r="D919" s="67" t="s">
        <v>1342</v>
      </c>
    </row>
    <row r="920" spans="3:4">
      <c r="C920" s="66" t="s">
        <v>429</v>
      </c>
      <c r="D920" s="67" t="s">
        <v>1343</v>
      </c>
    </row>
    <row r="921" spans="3:4">
      <c r="C921" s="66" t="s">
        <v>429</v>
      </c>
      <c r="D921" s="67" t="s">
        <v>1344</v>
      </c>
    </row>
    <row r="922" spans="3:4">
      <c r="C922" s="66" t="s">
        <v>429</v>
      </c>
      <c r="D922" s="67" t="s">
        <v>1345</v>
      </c>
    </row>
    <row r="923" spans="3:4">
      <c r="C923" s="66" t="s">
        <v>429</v>
      </c>
      <c r="D923" s="67" t="s">
        <v>1346</v>
      </c>
    </row>
    <row r="924" spans="3:4">
      <c r="C924" s="66" t="s">
        <v>429</v>
      </c>
      <c r="D924" s="67" t="s">
        <v>1347</v>
      </c>
    </row>
    <row r="925" spans="3:4">
      <c r="C925" s="66" t="s">
        <v>429</v>
      </c>
      <c r="D925" s="67" t="s">
        <v>1348</v>
      </c>
    </row>
    <row r="926" spans="3:4">
      <c r="C926" s="66" t="s">
        <v>429</v>
      </c>
      <c r="D926" s="67" t="s">
        <v>1349</v>
      </c>
    </row>
    <row r="927" spans="3:4">
      <c r="C927" s="66" t="s">
        <v>429</v>
      </c>
      <c r="D927" s="67" t="s">
        <v>1350</v>
      </c>
    </row>
    <row r="928" spans="3:4">
      <c r="C928" s="66" t="s">
        <v>429</v>
      </c>
      <c r="D928" s="67" t="s">
        <v>1351</v>
      </c>
    </row>
    <row r="929" spans="3:4">
      <c r="C929" s="66" t="s">
        <v>429</v>
      </c>
      <c r="D929" s="67" t="s">
        <v>1352</v>
      </c>
    </row>
    <row r="930" spans="3:4">
      <c r="C930" s="66" t="s">
        <v>429</v>
      </c>
      <c r="D930" s="67" t="s">
        <v>1353</v>
      </c>
    </row>
    <row r="931" spans="3:4">
      <c r="C931" s="66" t="s">
        <v>429</v>
      </c>
      <c r="D931" s="67" t="s">
        <v>1354</v>
      </c>
    </row>
    <row r="932" spans="3:4">
      <c r="C932" s="66" t="s">
        <v>429</v>
      </c>
      <c r="D932" s="67" t="s">
        <v>1355</v>
      </c>
    </row>
    <row r="933" spans="3:4">
      <c r="C933" s="66" t="s">
        <v>429</v>
      </c>
      <c r="D933" s="67" t="s">
        <v>1356</v>
      </c>
    </row>
    <row r="934" spans="3:4">
      <c r="C934" s="66" t="s">
        <v>429</v>
      </c>
      <c r="D934" s="67" t="s">
        <v>1357</v>
      </c>
    </row>
    <row r="935" spans="3:4">
      <c r="C935" s="66" t="s">
        <v>429</v>
      </c>
      <c r="D935" s="67" t="s">
        <v>1358</v>
      </c>
    </row>
    <row r="936" spans="3:4">
      <c r="C936" s="66" t="s">
        <v>429</v>
      </c>
      <c r="D936" s="67" t="s">
        <v>1359</v>
      </c>
    </row>
    <row r="937" spans="3:4">
      <c r="C937" s="66" t="s">
        <v>429</v>
      </c>
      <c r="D937" s="67" t="s">
        <v>1360</v>
      </c>
    </row>
    <row r="938" spans="3:4">
      <c r="C938" s="66" t="s">
        <v>429</v>
      </c>
      <c r="D938" s="67" t="s">
        <v>1361</v>
      </c>
    </row>
    <row r="939" spans="3:4">
      <c r="C939" s="66" t="s">
        <v>429</v>
      </c>
      <c r="D939" s="67" t="s">
        <v>1362</v>
      </c>
    </row>
    <row r="940" spans="3:4">
      <c r="C940" s="66" t="s">
        <v>429</v>
      </c>
      <c r="D940" s="67" t="s">
        <v>1363</v>
      </c>
    </row>
    <row r="941" spans="3:4">
      <c r="C941" s="66" t="s">
        <v>429</v>
      </c>
      <c r="D941" s="67" t="s">
        <v>1364</v>
      </c>
    </row>
    <row r="942" spans="3:4">
      <c r="C942" s="66" t="s">
        <v>429</v>
      </c>
      <c r="D942" s="67" t="s">
        <v>1365</v>
      </c>
    </row>
    <row r="943" spans="3:4">
      <c r="C943" s="66" t="s">
        <v>429</v>
      </c>
      <c r="D943" s="67" t="s">
        <v>1366</v>
      </c>
    </row>
    <row r="944" spans="3:4">
      <c r="C944" s="66" t="s">
        <v>429</v>
      </c>
      <c r="D944" s="67" t="s">
        <v>1367</v>
      </c>
    </row>
    <row r="945" spans="3:4">
      <c r="C945" s="66" t="s">
        <v>429</v>
      </c>
      <c r="D945" s="67" t="s">
        <v>1368</v>
      </c>
    </row>
    <row r="946" spans="3:4">
      <c r="C946" s="66" t="s">
        <v>429</v>
      </c>
      <c r="D946" s="67" t="s">
        <v>1369</v>
      </c>
    </row>
    <row r="947" spans="3:4">
      <c r="C947" s="66" t="s">
        <v>429</v>
      </c>
      <c r="D947" s="67" t="s">
        <v>598</v>
      </c>
    </row>
    <row r="948" spans="3:4">
      <c r="C948" s="66" t="s">
        <v>429</v>
      </c>
      <c r="D948" s="67" t="s">
        <v>1370</v>
      </c>
    </row>
    <row r="949" spans="3:4">
      <c r="C949" s="66" t="s">
        <v>429</v>
      </c>
      <c r="D949" s="67" t="s">
        <v>1371</v>
      </c>
    </row>
    <row r="950" spans="3:4">
      <c r="C950" s="66" t="s">
        <v>429</v>
      </c>
      <c r="D950" s="67" t="s">
        <v>1372</v>
      </c>
    </row>
    <row r="951" spans="3:4">
      <c r="C951" s="66" t="s">
        <v>429</v>
      </c>
      <c r="D951" s="67" t="s">
        <v>1373</v>
      </c>
    </row>
    <row r="952" spans="3:4">
      <c r="C952" s="66" t="s">
        <v>429</v>
      </c>
      <c r="D952" s="67" t="s">
        <v>1374</v>
      </c>
    </row>
    <row r="953" spans="3:4">
      <c r="C953" s="66" t="s">
        <v>429</v>
      </c>
      <c r="D953" s="67" t="s">
        <v>1375</v>
      </c>
    </row>
    <row r="954" spans="3:4">
      <c r="C954" s="66" t="s">
        <v>429</v>
      </c>
      <c r="D954" s="67" t="s">
        <v>1376</v>
      </c>
    </row>
    <row r="955" spans="3:4">
      <c r="C955" s="66" t="s">
        <v>429</v>
      </c>
      <c r="D955" s="67" t="s">
        <v>1377</v>
      </c>
    </row>
    <row r="956" spans="3:4">
      <c r="C956" s="66" t="s">
        <v>429</v>
      </c>
      <c r="D956" s="67" t="s">
        <v>1378</v>
      </c>
    </row>
    <row r="957" spans="3:4">
      <c r="C957" s="66" t="s">
        <v>429</v>
      </c>
      <c r="D957" s="67" t="s">
        <v>1379</v>
      </c>
    </row>
    <row r="958" spans="3:4">
      <c r="C958" s="66" t="s">
        <v>431</v>
      </c>
      <c r="D958" s="67" t="s">
        <v>1380</v>
      </c>
    </row>
    <row r="959" spans="3:4">
      <c r="C959" s="66" t="s">
        <v>431</v>
      </c>
      <c r="D959" s="67" t="s">
        <v>1381</v>
      </c>
    </row>
    <row r="960" spans="3:4">
      <c r="C960" s="66" t="s">
        <v>431</v>
      </c>
      <c r="D960" s="67" t="s">
        <v>1382</v>
      </c>
    </row>
    <row r="961" spans="3:4">
      <c r="C961" s="66" t="s">
        <v>431</v>
      </c>
      <c r="D961" s="67" t="s">
        <v>1383</v>
      </c>
    </row>
    <row r="962" spans="3:4">
      <c r="C962" s="66" t="s">
        <v>431</v>
      </c>
      <c r="D962" s="67" t="s">
        <v>1384</v>
      </c>
    </row>
    <row r="963" spans="3:4">
      <c r="C963" s="66" t="s">
        <v>431</v>
      </c>
      <c r="D963" s="67" t="s">
        <v>1385</v>
      </c>
    </row>
    <row r="964" spans="3:4">
      <c r="C964" s="66" t="s">
        <v>431</v>
      </c>
      <c r="D964" s="67" t="s">
        <v>1386</v>
      </c>
    </row>
    <row r="965" spans="3:4">
      <c r="C965" s="66" t="s">
        <v>431</v>
      </c>
      <c r="D965" s="67" t="s">
        <v>1387</v>
      </c>
    </row>
    <row r="966" spans="3:4">
      <c r="C966" s="66" t="s">
        <v>431</v>
      </c>
      <c r="D966" s="67" t="s">
        <v>1388</v>
      </c>
    </row>
    <row r="967" spans="3:4">
      <c r="C967" s="66" t="s">
        <v>431</v>
      </c>
      <c r="D967" s="67" t="s">
        <v>1389</v>
      </c>
    </row>
    <row r="968" spans="3:4">
      <c r="C968" s="66" t="s">
        <v>431</v>
      </c>
      <c r="D968" s="67" t="s">
        <v>1390</v>
      </c>
    </row>
    <row r="969" spans="3:4">
      <c r="C969" s="66" t="s">
        <v>431</v>
      </c>
      <c r="D969" s="67" t="s">
        <v>1391</v>
      </c>
    </row>
    <row r="970" spans="3:4">
      <c r="C970" s="66" t="s">
        <v>431</v>
      </c>
      <c r="D970" s="67" t="s">
        <v>1392</v>
      </c>
    </row>
    <row r="971" spans="3:4">
      <c r="C971" s="66" t="s">
        <v>431</v>
      </c>
      <c r="D971" s="67" t="s">
        <v>1393</v>
      </c>
    </row>
    <row r="972" spans="3:4">
      <c r="C972" s="66" t="s">
        <v>431</v>
      </c>
      <c r="D972" s="67" t="s">
        <v>1394</v>
      </c>
    </row>
    <row r="973" spans="3:4">
      <c r="C973" s="66" t="s">
        <v>431</v>
      </c>
      <c r="D973" s="67" t="s">
        <v>1395</v>
      </c>
    </row>
    <row r="974" spans="3:4">
      <c r="C974" s="66" t="s">
        <v>431</v>
      </c>
      <c r="D974" s="67" t="s">
        <v>1396</v>
      </c>
    </row>
    <row r="975" spans="3:4">
      <c r="C975" s="66" t="s">
        <v>431</v>
      </c>
      <c r="D975" s="67" t="s">
        <v>1397</v>
      </c>
    </row>
    <row r="976" spans="3:4">
      <c r="C976" s="66" t="s">
        <v>431</v>
      </c>
      <c r="D976" s="67" t="s">
        <v>1398</v>
      </c>
    </row>
    <row r="977" spans="3:4">
      <c r="C977" s="66" t="s">
        <v>431</v>
      </c>
      <c r="D977" s="67" t="s">
        <v>1399</v>
      </c>
    </row>
    <row r="978" spans="3:4">
      <c r="C978" s="66" t="s">
        <v>431</v>
      </c>
      <c r="D978" s="67" t="s">
        <v>1400</v>
      </c>
    </row>
    <row r="979" spans="3:4">
      <c r="C979" s="66" t="s">
        <v>431</v>
      </c>
      <c r="D979" s="67" t="s">
        <v>1401</v>
      </c>
    </row>
    <row r="980" spans="3:4">
      <c r="C980" s="66" t="s">
        <v>431</v>
      </c>
      <c r="D980" s="67" t="s">
        <v>1402</v>
      </c>
    </row>
    <row r="981" spans="3:4">
      <c r="C981" s="66" t="s">
        <v>431</v>
      </c>
      <c r="D981" s="67" t="s">
        <v>1403</v>
      </c>
    </row>
    <row r="982" spans="3:4">
      <c r="C982" s="66" t="s">
        <v>431</v>
      </c>
      <c r="D982" s="67" t="s">
        <v>1404</v>
      </c>
    </row>
    <row r="983" spans="3:4">
      <c r="C983" s="66" t="s">
        <v>431</v>
      </c>
      <c r="D983" s="67" t="s">
        <v>1405</v>
      </c>
    </row>
    <row r="984" spans="3:4">
      <c r="C984" s="66" t="s">
        <v>431</v>
      </c>
      <c r="D984" s="67" t="s">
        <v>1406</v>
      </c>
    </row>
    <row r="985" spans="3:4">
      <c r="C985" s="66" t="s">
        <v>431</v>
      </c>
      <c r="D985" s="67" t="s">
        <v>1407</v>
      </c>
    </row>
    <row r="986" spans="3:4">
      <c r="C986" s="66" t="s">
        <v>431</v>
      </c>
      <c r="D986" s="67" t="s">
        <v>1408</v>
      </c>
    </row>
    <row r="987" spans="3:4">
      <c r="C987" s="66" t="s">
        <v>431</v>
      </c>
      <c r="D987" s="67" t="s">
        <v>591</v>
      </c>
    </row>
    <row r="988" spans="3:4">
      <c r="C988" s="66" t="s">
        <v>431</v>
      </c>
      <c r="D988" s="67" t="s">
        <v>1409</v>
      </c>
    </row>
    <row r="989" spans="3:4">
      <c r="C989" s="66" t="s">
        <v>431</v>
      </c>
      <c r="D989" s="67" t="s">
        <v>1410</v>
      </c>
    </row>
    <row r="990" spans="3:4">
      <c r="C990" s="66" t="s">
        <v>431</v>
      </c>
      <c r="D990" s="67" t="s">
        <v>1411</v>
      </c>
    </row>
    <row r="991" spans="3:4">
      <c r="C991" s="66" t="s">
        <v>431</v>
      </c>
      <c r="D991" s="67" t="s">
        <v>1412</v>
      </c>
    </row>
    <row r="992" spans="3:4">
      <c r="C992" s="66" t="s">
        <v>431</v>
      </c>
      <c r="D992" s="67" t="s">
        <v>476</v>
      </c>
    </row>
    <row r="993" spans="3:4">
      <c r="C993" s="66" t="s">
        <v>433</v>
      </c>
      <c r="D993" s="67" t="s">
        <v>1413</v>
      </c>
    </row>
    <row r="994" spans="3:4">
      <c r="C994" s="66" t="s">
        <v>433</v>
      </c>
      <c r="D994" s="67" t="s">
        <v>1414</v>
      </c>
    </row>
    <row r="995" spans="3:4">
      <c r="C995" s="66" t="s">
        <v>433</v>
      </c>
      <c r="D995" s="67" t="s">
        <v>1415</v>
      </c>
    </row>
    <row r="996" spans="3:4">
      <c r="C996" s="66" t="s">
        <v>433</v>
      </c>
      <c r="D996" s="67" t="s">
        <v>1416</v>
      </c>
    </row>
    <row r="997" spans="3:4">
      <c r="C997" s="66" t="s">
        <v>433</v>
      </c>
      <c r="D997" s="67" t="s">
        <v>1417</v>
      </c>
    </row>
    <row r="998" spans="3:4">
      <c r="C998" s="66" t="s">
        <v>433</v>
      </c>
      <c r="D998" s="67" t="s">
        <v>1418</v>
      </c>
    </row>
    <row r="999" spans="3:4">
      <c r="C999" s="66" t="s">
        <v>433</v>
      </c>
      <c r="D999" s="67" t="s">
        <v>1419</v>
      </c>
    </row>
    <row r="1000" spans="3:4">
      <c r="C1000" s="66" t="s">
        <v>433</v>
      </c>
      <c r="D1000" s="67" t="s">
        <v>1420</v>
      </c>
    </row>
    <row r="1001" spans="3:4">
      <c r="C1001" s="66" t="s">
        <v>433</v>
      </c>
      <c r="D1001" s="67" t="s">
        <v>1421</v>
      </c>
    </row>
    <row r="1002" spans="3:4">
      <c r="C1002" s="66" t="s">
        <v>433</v>
      </c>
      <c r="D1002" s="67" t="s">
        <v>1422</v>
      </c>
    </row>
    <row r="1003" spans="3:4">
      <c r="C1003" s="66" t="s">
        <v>433</v>
      </c>
      <c r="D1003" s="67" t="s">
        <v>1423</v>
      </c>
    </row>
    <row r="1004" spans="3:4">
      <c r="C1004" s="66" t="s">
        <v>433</v>
      </c>
      <c r="D1004" s="67" t="s">
        <v>1424</v>
      </c>
    </row>
    <row r="1005" spans="3:4">
      <c r="C1005" s="66" t="s">
        <v>433</v>
      </c>
      <c r="D1005" s="67" t="s">
        <v>1425</v>
      </c>
    </row>
    <row r="1006" spans="3:4">
      <c r="C1006" s="66" t="s">
        <v>433</v>
      </c>
      <c r="D1006" s="67" t="s">
        <v>1426</v>
      </c>
    </row>
    <row r="1007" spans="3:4">
      <c r="C1007" s="66" t="s">
        <v>433</v>
      </c>
      <c r="D1007" s="67" t="s">
        <v>1427</v>
      </c>
    </row>
    <row r="1008" spans="3:4">
      <c r="C1008" s="66" t="s">
        <v>433</v>
      </c>
      <c r="D1008" s="67" t="s">
        <v>1428</v>
      </c>
    </row>
    <row r="1009" spans="3:4">
      <c r="C1009" s="66" t="s">
        <v>433</v>
      </c>
      <c r="D1009" s="67" t="s">
        <v>1429</v>
      </c>
    </row>
    <row r="1010" spans="3:4">
      <c r="C1010" s="66" t="s">
        <v>433</v>
      </c>
      <c r="D1010" s="67" t="s">
        <v>1430</v>
      </c>
    </row>
    <row r="1011" spans="3:4">
      <c r="C1011" s="66" t="s">
        <v>433</v>
      </c>
      <c r="D1011" s="67" t="s">
        <v>1431</v>
      </c>
    </row>
    <row r="1012" spans="3:4">
      <c r="C1012" s="66" t="s">
        <v>433</v>
      </c>
      <c r="D1012" s="67" t="s">
        <v>1432</v>
      </c>
    </row>
    <row r="1013" spans="3:4">
      <c r="C1013" s="66" t="s">
        <v>433</v>
      </c>
      <c r="D1013" s="67" t="s">
        <v>1433</v>
      </c>
    </row>
    <row r="1014" spans="3:4">
      <c r="C1014" s="66" t="s">
        <v>433</v>
      </c>
      <c r="D1014" s="67" t="s">
        <v>1434</v>
      </c>
    </row>
    <row r="1015" spans="3:4">
      <c r="C1015" s="66" t="s">
        <v>433</v>
      </c>
      <c r="D1015" s="67" t="s">
        <v>1435</v>
      </c>
    </row>
    <row r="1016" spans="3:4">
      <c r="C1016" s="66" t="s">
        <v>433</v>
      </c>
      <c r="D1016" s="67" t="s">
        <v>1436</v>
      </c>
    </row>
    <row r="1017" spans="3:4">
      <c r="C1017" s="66" t="s">
        <v>433</v>
      </c>
      <c r="D1017" s="67" t="s">
        <v>1437</v>
      </c>
    </row>
    <row r="1018" spans="3:4">
      <c r="C1018" s="66" t="s">
        <v>433</v>
      </c>
      <c r="D1018" s="67" t="s">
        <v>1438</v>
      </c>
    </row>
    <row r="1019" spans="3:4">
      <c r="C1019" s="66" t="s">
        <v>433</v>
      </c>
      <c r="D1019" s="67" t="s">
        <v>1439</v>
      </c>
    </row>
    <row r="1020" spans="3:4">
      <c r="C1020" s="66" t="s">
        <v>433</v>
      </c>
      <c r="D1020" s="67" t="s">
        <v>1440</v>
      </c>
    </row>
    <row r="1021" spans="3:4">
      <c r="C1021" s="66" t="s">
        <v>433</v>
      </c>
      <c r="D1021" s="67" t="s">
        <v>1441</v>
      </c>
    </row>
    <row r="1022" spans="3:4">
      <c r="C1022" s="66" t="s">
        <v>433</v>
      </c>
      <c r="D1022" s="67" t="s">
        <v>1442</v>
      </c>
    </row>
    <row r="1023" spans="3:4">
      <c r="C1023" s="66" t="s">
        <v>433</v>
      </c>
      <c r="D1023" s="67" t="s">
        <v>1443</v>
      </c>
    </row>
    <row r="1024" spans="3:4">
      <c r="C1024" s="66" t="s">
        <v>433</v>
      </c>
      <c r="D1024" s="67" t="s">
        <v>1444</v>
      </c>
    </row>
    <row r="1025" spans="3:4">
      <c r="C1025" s="66" t="s">
        <v>433</v>
      </c>
      <c r="D1025" s="67" t="s">
        <v>1445</v>
      </c>
    </row>
    <row r="1026" spans="3:4">
      <c r="C1026" s="66" t="s">
        <v>433</v>
      </c>
      <c r="D1026" s="67" t="s">
        <v>1446</v>
      </c>
    </row>
    <row r="1027" spans="3:4">
      <c r="C1027" s="66" t="s">
        <v>433</v>
      </c>
      <c r="D1027" s="67" t="s">
        <v>1447</v>
      </c>
    </row>
    <row r="1028" spans="3:4">
      <c r="C1028" s="66" t="s">
        <v>433</v>
      </c>
      <c r="D1028" s="67" t="s">
        <v>1448</v>
      </c>
    </row>
    <row r="1029" spans="3:4">
      <c r="C1029" s="66" t="s">
        <v>433</v>
      </c>
      <c r="D1029" s="67" t="s">
        <v>1449</v>
      </c>
    </row>
    <row r="1030" spans="3:4">
      <c r="C1030" s="66" t="s">
        <v>433</v>
      </c>
      <c r="D1030" s="67" t="s">
        <v>1450</v>
      </c>
    </row>
    <row r="1031" spans="3:4">
      <c r="C1031" s="66" t="s">
        <v>433</v>
      </c>
      <c r="D1031" s="67" t="s">
        <v>1451</v>
      </c>
    </row>
    <row r="1032" spans="3:4">
      <c r="C1032" s="66" t="s">
        <v>433</v>
      </c>
      <c r="D1032" s="67" t="s">
        <v>1452</v>
      </c>
    </row>
    <row r="1033" spans="3:4">
      <c r="C1033" s="66" t="s">
        <v>433</v>
      </c>
      <c r="D1033" s="67" t="s">
        <v>1453</v>
      </c>
    </row>
    <row r="1034" spans="3:4">
      <c r="C1034" s="66" t="s">
        <v>433</v>
      </c>
      <c r="D1034" s="67" t="s">
        <v>1454</v>
      </c>
    </row>
    <row r="1035" spans="3:4">
      <c r="C1035" s="66" t="s">
        <v>433</v>
      </c>
      <c r="D1035" s="67" t="s">
        <v>1455</v>
      </c>
    </row>
    <row r="1036" spans="3:4">
      <c r="C1036" s="66" t="s">
        <v>433</v>
      </c>
      <c r="D1036" s="67" t="s">
        <v>1456</v>
      </c>
    </row>
    <row r="1037" spans="3:4">
      <c r="C1037" s="66" t="s">
        <v>433</v>
      </c>
      <c r="D1037" s="67" t="s">
        <v>1457</v>
      </c>
    </row>
    <row r="1038" spans="3:4">
      <c r="C1038" s="66" t="s">
        <v>433</v>
      </c>
      <c r="D1038" s="67" t="s">
        <v>1458</v>
      </c>
    </row>
    <row r="1039" spans="3:4">
      <c r="C1039" s="66" t="s">
        <v>433</v>
      </c>
      <c r="D1039" s="67" t="s">
        <v>1459</v>
      </c>
    </row>
    <row r="1040" spans="3:4">
      <c r="C1040" s="66" t="s">
        <v>433</v>
      </c>
      <c r="D1040" s="67" t="s">
        <v>1460</v>
      </c>
    </row>
    <row r="1041" spans="3:4">
      <c r="C1041" s="66" t="s">
        <v>433</v>
      </c>
      <c r="D1041" s="67" t="s">
        <v>1235</v>
      </c>
    </row>
    <row r="1042" spans="3:4">
      <c r="C1042" s="66" t="s">
        <v>433</v>
      </c>
      <c r="D1042" s="67" t="s">
        <v>1461</v>
      </c>
    </row>
    <row r="1043" spans="3:4">
      <c r="C1043" s="66" t="s">
        <v>433</v>
      </c>
      <c r="D1043" s="67" t="s">
        <v>1462</v>
      </c>
    </row>
    <row r="1044" spans="3:4">
      <c r="C1044" s="66" t="s">
        <v>433</v>
      </c>
      <c r="D1044" s="67" t="s">
        <v>1463</v>
      </c>
    </row>
    <row r="1045" spans="3:4">
      <c r="C1045" s="66" t="s">
        <v>433</v>
      </c>
      <c r="D1045" s="67" t="s">
        <v>1464</v>
      </c>
    </row>
    <row r="1046" spans="3:4">
      <c r="C1046" s="66" t="s">
        <v>433</v>
      </c>
      <c r="D1046" s="67" t="s">
        <v>1465</v>
      </c>
    </row>
    <row r="1047" spans="3:4">
      <c r="C1047" s="66" t="s">
        <v>435</v>
      </c>
      <c r="D1047" s="67" t="s">
        <v>1466</v>
      </c>
    </row>
    <row r="1048" spans="3:4">
      <c r="C1048" s="66" t="s">
        <v>435</v>
      </c>
      <c r="D1048" s="67" t="s">
        <v>1467</v>
      </c>
    </row>
    <row r="1049" spans="3:4">
      <c r="C1049" s="66" t="s">
        <v>435</v>
      </c>
      <c r="D1049" s="67" t="s">
        <v>1468</v>
      </c>
    </row>
    <row r="1050" spans="3:4">
      <c r="C1050" s="66" t="s">
        <v>435</v>
      </c>
      <c r="D1050" s="67" t="s">
        <v>1469</v>
      </c>
    </row>
    <row r="1051" spans="3:4">
      <c r="C1051" s="66" t="s">
        <v>435</v>
      </c>
      <c r="D1051" s="67" t="s">
        <v>1470</v>
      </c>
    </row>
    <row r="1052" spans="3:4">
      <c r="C1052" s="66" t="s">
        <v>435</v>
      </c>
      <c r="D1052" s="67" t="s">
        <v>1471</v>
      </c>
    </row>
    <row r="1053" spans="3:4">
      <c r="C1053" s="66" t="s">
        <v>435</v>
      </c>
      <c r="D1053" s="67" t="s">
        <v>1472</v>
      </c>
    </row>
    <row r="1054" spans="3:4">
      <c r="C1054" s="66" t="s">
        <v>435</v>
      </c>
      <c r="D1054" s="67" t="s">
        <v>1473</v>
      </c>
    </row>
    <row r="1055" spans="3:4">
      <c r="C1055" s="66" t="s">
        <v>435</v>
      </c>
      <c r="D1055" s="67" t="s">
        <v>1474</v>
      </c>
    </row>
    <row r="1056" spans="3:4">
      <c r="C1056" s="66" t="s">
        <v>435</v>
      </c>
      <c r="D1056" s="67" t="s">
        <v>1475</v>
      </c>
    </row>
    <row r="1057" spans="3:4">
      <c r="C1057" s="66" t="s">
        <v>435</v>
      </c>
      <c r="D1057" s="67" t="s">
        <v>1476</v>
      </c>
    </row>
    <row r="1058" spans="3:4">
      <c r="C1058" s="66" t="s">
        <v>435</v>
      </c>
      <c r="D1058" s="67" t="s">
        <v>1477</v>
      </c>
    </row>
    <row r="1059" spans="3:4">
      <c r="C1059" s="66" t="s">
        <v>435</v>
      </c>
      <c r="D1059" s="67" t="s">
        <v>1478</v>
      </c>
    </row>
    <row r="1060" spans="3:4">
      <c r="C1060" s="66" t="s">
        <v>435</v>
      </c>
      <c r="D1060" s="67" t="s">
        <v>1479</v>
      </c>
    </row>
    <row r="1061" spans="3:4">
      <c r="C1061" s="66" t="s">
        <v>435</v>
      </c>
      <c r="D1061" s="67" t="s">
        <v>1480</v>
      </c>
    </row>
    <row r="1062" spans="3:4">
      <c r="C1062" s="66" t="s">
        <v>435</v>
      </c>
      <c r="D1062" s="67" t="s">
        <v>1481</v>
      </c>
    </row>
    <row r="1063" spans="3:4">
      <c r="C1063" s="66" t="s">
        <v>435</v>
      </c>
      <c r="D1063" s="67" t="s">
        <v>1482</v>
      </c>
    </row>
    <row r="1064" spans="3:4">
      <c r="C1064" s="66" t="s">
        <v>435</v>
      </c>
      <c r="D1064" s="67" t="s">
        <v>771</v>
      </c>
    </row>
    <row r="1065" spans="3:4">
      <c r="C1065" s="66" t="s">
        <v>435</v>
      </c>
      <c r="D1065" s="67" t="s">
        <v>1483</v>
      </c>
    </row>
    <row r="1066" spans="3:4">
      <c r="C1066" s="66" t="s">
        <v>435</v>
      </c>
      <c r="D1066" s="67" t="s">
        <v>1484</v>
      </c>
    </row>
    <row r="1067" spans="3:4">
      <c r="C1067" s="66" t="s">
        <v>435</v>
      </c>
      <c r="D1067" s="67" t="s">
        <v>945</v>
      </c>
    </row>
    <row r="1068" spans="3:4">
      <c r="C1068" s="66" t="s">
        <v>435</v>
      </c>
      <c r="D1068" s="67" t="s">
        <v>1485</v>
      </c>
    </row>
    <row r="1069" spans="3:4">
      <c r="C1069" s="66" t="s">
        <v>435</v>
      </c>
      <c r="D1069" s="67" t="s">
        <v>1486</v>
      </c>
    </row>
    <row r="1070" spans="3:4">
      <c r="C1070" s="66" t="s">
        <v>435</v>
      </c>
      <c r="D1070" s="67" t="s">
        <v>1487</v>
      </c>
    </row>
    <row r="1071" spans="3:4">
      <c r="C1071" s="66" t="s">
        <v>435</v>
      </c>
      <c r="D1071" s="67" t="s">
        <v>1488</v>
      </c>
    </row>
    <row r="1072" spans="3:4">
      <c r="C1072" s="66" t="s">
        <v>435</v>
      </c>
      <c r="D1072" s="67" t="s">
        <v>1489</v>
      </c>
    </row>
    <row r="1073" spans="3:4">
      <c r="C1073" s="66" t="s">
        <v>435</v>
      </c>
      <c r="D1073" s="67" t="s">
        <v>1490</v>
      </c>
    </row>
    <row r="1074" spans="3:4">
      <c r="C1074" s="66" t="s">
        <v>435</v>
      </c>
      <c r="D1074" s="67" t="s">
        <v>1491</v>
      </c>
    </row>
    <row r="1075" spans="3:4">
      <c r="C1075" s="66" t="s">
        <v>435</v>
      </c>
      <c r="D1075" s="67" t="s">
        <v>1492</v>
      </c>
    </row>
    <row r="1076" spans="3:4">
      <c r="C1076" s="66" t="s">
        <v>437</v>
      </c>
      <c r="D1076" s="67" t="s">
        <v>1493</v>
      </c>
    </row>
    <row r="1077" spans="3:4">
      <c r="C1077" s="66" t="s">
        <v>437</v>
      </c>
      <c r="D1077" s="67" t="s">
        <v>1494</v>
      </c>
    </row>
    <row r="1078" spans="3:4">
      <c r="C1078" s="66" t="s">
        <v>437</v>
      </c>
      <c r="D1078" s="67" t="s">
        <v>1495</v>
      </c>
    </row>
    <row r="1079" spans="3:4">
      <c r="C1079" s="66" t="s">
        <v>437</v>
      </c>
      <c r="D1079" s="67" t="s">
        <v>1496</v>
      </c>
    </row>
    <row r="1080" spans="3:4">
      <c r="C1080" s="66" t="s">
        <v>437</v>
      </c>
      <c r="D1080" s="67" t="s">
        <v>1497</v>
      </c>
    </row>
    <row r="1081" spans="3:4">
      <c r="C1081" s="66" t="s">
        <v>437</v>
      </c>
      <c r="D1081" s="67" t="s">
        <v>1498</v>
      </c>
    </row>
    <row r="1082" spans="3:4">
      <c r="C1082" s="66" t="s">
        <v>437</v>
      </c>
      <c r="D1082" s="67" t="s">
        <v>1499</v>
      </c>
    </row>
    <row r="1083" spans="3:4">
      <c r="C1083" s="66" t="s">
        <v>437</v>
      </c>
      <c r="D1083" s="67" t="s">
        <v>1500</v>
      </c>
    </row>
    <row r="1084" spans="3:4">
      <c r="C1084" s="66" t="s">
        <v>437</v>
      </c>
      <c r="D1084" s="67" t="s">
        <v>1501</v>
      </c>
    </row>
    <row r="1085" spans="3:4">
      <c r="C1085" s="66" t="s">
        <v>437</v>
      </c>
      <c r="D1085" s="67" t="s">
        <v>1502</v>
      </c>
    </row>
    <row r="1086" spans="3:4">
      <c r="C1086" s="66" t="s">
        <v>437</v>
      </c>
      <c r="D1086" s="67" t="s">
        <v>1503</v>
      </c>
    </row>
    <row r="1087" spans="3:4">
      <c r="C1087" s="66" t="s">
        <v>437</v>
      </c>
      <c r="D1087" s="67" t="s">
        <v>1504</v>
      </c>
    </row>
    <row r="1088" spans="3:4">
      <c r="C1088" s="66" t="s">
        <v>437</v>
      </c>
      <c r="D1088" s="67" t="s">
        <v>1505</v>
      </c>
    </row>
    <row r="1089" spans="3:4">
      <c r="C1089" s="66" t="s">
        <v>437</v>
      </c>
      <c r="D1089" s="67" t="s">
        <v>1506</v>
      </c>
    </row>
    <row r="1090" spans="3:4">
      <c r="C1090" s="66" t="s">
        <v>437</v>
      </c>
      <c r="D1090" s="67" t="s">
        <v>1507</v>
      </c>
    </row>
    <row r="1091" spans="3:4">
      <c r="C1091" s="66" t="s">
        <v>437</v>
      </c>
      <c r="D1091" s="67" t="s">
        <v>1508</v>
      </c>
    </row>
    <row r="1092" spans="3:4">
      <c r="C1092" s="66" t="s">
        <v>437</v>
      </c>
      <c r="D1092" s="67" t="s">
        <v>1509</v>
      </c>
    </row>
    <row r="1093" spans="3:4">
      <c r="C1093" s="66" t="s">
        <v>437</v>
      </c>
      <c r="D1093" s="67" t="s">
        <v>1510</v>
      </c>
    </row>
    <row r="1094" spans="3:4">
      <c r="C1094" s="66" t="s">
        <v>437</v>
      </c>
      <c r="D1094" s="67" t="s">
        <v>1511</v>
      </c>
    </row>
    <row r="1095" spans="3:4">
      <c r="C1095" s="66" t="s">
        <v>439</v>
      </c>
      <c r="D1095" s="67" t="s">
        <v>1512</v>
      </c>
    </row>
    <row r="1096" spans="3:4">
      <c r="C1096" s="66" t="s">
        <v>439</v>
      </c>
      <c r="D1096" s="67" t="s">
        <v>1513</v>
      </c>
    </row>
    <row r="1097" spans="3:4">
      <c r="C1097" s="66" t="s">
        <v>439</v>
      </c>
      <c r="D1097" s="67" t="s">
        <v>1514</v>
      </c>
    </row>
    <row r="1098" spans="3:4">
      <c r="C1098" s="66" t="s">
        <v>439</v>
      </c>
      <c r="D1098" s="67" t="s">
        <v>1515</v>
      </c>
    </row>
    <row r="1099" spans="3:4">
      <c r="C1099" s="66" t="s">
        <v>439</v>
      </c>
      <c r="D1099" s="67" t="s">
        <v>1516</v>
      </c>
    </row>
    <row r="1100" spans="3:4">
      <c r="C1100" s="66" t="s">
        <v>439</v>
      </c>
      <c r="D1100" s="67" t="s">
        <v>1517</v>
      </c>
    </row>
    <row r="1101" spans="3:4">
      <c r="C1101" s="66" t="s">
        <v>439</v>
      </c>
      <c r="D1101" s="67" t="s">
        <v>1518</v>
      </c>
    </row>
    <row r="1102" spans="3:4">
      <c r="C1102" s="66" t="s">
        <v>439</v>
      </c>
      <c r="D1102" s="67" t="s">
        <v>1519</v>
      </c>
    </row>
    <row r="1103" spans="3:4">
      <c r="C1103" s="66" t="s">
        <v>439</v>
      </c>
      <c r="D1103" s="67" t="s">
        <v>1520</v>
      </c>
    </row>
    <row r="1104" spans="3:4">
      <c r="C1104" s="66" t="s">
        <v>439</v>
      </c>
      <c r="D1104" s="67" t="s">
        <v>1521</v>
      </c>
    </row>
    <row r="1105" spans="3:4">
      <c r="C1105" s="66" t="s">
        <v>439</v>
      </c>
      <c r="D1105" s="67" t="s">
        <v>1522</v>
      </c>
    </row>
    <row r="1106" spans="3:4">
      <c r="C1106" s="66" t="s">
        <v>439</v>
      </c>
      <c r="D1106" s="67" t="s">
        <v>1523</v>
      </c>
    </row>
    <row r="1107" spans="3:4">
      <c r="C1107" s="66" t="s">
        <v>439</v>
      </c>
      <c r="D1107" s="67" t="s">
        <v>1524</v>
      </c>
    </row>
    <row r="1108" spans="3:4">
      <c r="C1108" s="66" t="s">
        <v>439</v>
      </c>
      <c r="D1108" s="67" t="s">
        <v>1525</v>
      </c>
    </row>
    <row r="1109" spans="3:4">
      <c r="C1109" s="66" t="s">
        <v>439</v>
      </c>
      <c r="D1109" s="67" t="s">
        <v>1526</v>
      </c>
    </row>
    <row r="1110" spans="3:4">
      <c r="C1110" s="66" t="s">
        <v>439</v>
      </c>
      <c r="D1110" s="67" t="s">
        <v>1527</v>
      </c>
    </row>
    <row r="1111" spans="3:4">
      <c r="C1111" s="66" t="s">
        <v>439</v>
      </c>
      <c r="D1111" s="67" t="s">
        <v>1528</v>
      </c>
    </row>
    <row r="1112" spans="3:4">
      <c r="C1112" s="66" t="s">
        <v>439</v>
      </c>
      <c r="D1112" s="67" t="s">
        <v>1529</v>
      </c>
    </row>
    <row r="1113" spans="3:4">
      <c r="C1113" s="66" t="s">
        <v>439</v>
      </c>
      <c r="D1113" s="67" t="s">
        <v>1530</v>
      </c>
    </row>
    <row r="1114" spans="3:4">
      <c r="C1114" s="66" t="s">
        <v>439</v>
      </c>
      <c r="D1114" s="67" t="s">
        <v>1531</v>
      </c>
    </row>
    <row r="1115" spans="3:4">
      <c r="C1115" s="66" t="s">
        <v>439</v>
      </c>
      <c r="D1115" s="67" t="s">
        <v>1532</v>
      </c>
    </row>
    <row r="1116" spans="3:4">
      <c r="C1116" s="66" t="s">
        <v>439</v>
      </c>
      <c r="D1116" s="67" t="s">
        <v>1533</v>
      </c>
    </row>
    <row r="1117" spans="3:4">
      <c r="C1117" s="66" t="s">
        <v>439</v>
      </c>
      <c r="D1117" s="67" t="s">
        <v>1534</v>
      </c>
    </row>
    <row r="1118" spans="3:4">
      <c r="C1118" s="66" t="s">
        <v>439</v>
      </c>
      <c r="D1118" s="67" t="s">
        <v>1535</v>
      </c>
    </row>
    <row r="1119" spans="3:4">
      <c r="C1119" s="66" t="s">
        <v>439</v>
      </c>
      <c r="D1119" s="67" t="s">
        <v>1536</v>
      </c>
    </row>
    <row r="1120" spans="3:4">
      <c r="C1120" s="66" t="s">
        <v>439</v>
      </c>
      <c r="D1120" s="67" t="s">
        <v>1537</v>
      </c>
    </row>
    <row r="1121" spans="3:4">
      <c r="C1121" s="66" t="s">
        <v>441</v>
      </c>
      <c r="D1121" s="67" t="s">
        <v>1538</v>
      </c>
    </row>
    <row r="1122" spans="3:4">
      <c r="C1122" s="66" t="s">
        <v>441</v>
      </c>
      <c r="D1122" s="67" t="s">
        <v>1539</v>
      </c>
    </row>
    <row r="1123" spans="3:4">
      <c r="C1123" s="66" t="s">
        <v>441</v>
      </c>
      <c r="D1123" s="67" t="s">
        <v>1540</v>
      </c>
    </row>
    <row r="1124" spans="3:4">
      <c r="C1124" s="66" t="s">
        <v>441</v>
      </c>
      <c r="D1124" s="67" t="s">
        <v>1541</v>
      </c>
    </row>
    <row r="1125" spans="3:4">
      <c r="C1125" s="66" t="s">
        <v>441</v>
      </c>
      <c r="D1125" s="67" t="s">
        <v>1542</v>
      </c>
    </row>
    <row r="1126" spans="3:4">
      <c r="C1126" s="66" t="s">
        <v>441</v>
      </c>
      <c r="D1126" s="67" t="s">
        <v>1543</v>
      </c>
    </row>
    <row r="1127" spans="3:4">
      <c r="C1127" s="66" t="s">
        <v>441</v>
      </c>
      <c r="D1127" s="67" t="s">
        <v>1544</v>
      </c>
    </row>
    <row r="1128" spans="3:4">
      <c r="C1128" s="66" t="s">
        <v>441</v>
      </c>
      <c r="D1128" s="67" t="s">
        <v>1545</v>
      </c>
    </row>
    <row r="1129" spans="3:4">
      <c r="C1129" s="66" t="s">
        <v>441</v>
      </c>
      <c r="D1129" s="67" t="s">
        <v>1546</v>
      </c>
    </row>
    <row r="1130" spans="3:4">
      <c r="C1130" s="66" t="s">
        <v>441</v>
      </c>
      <c r="D1130" s="67" t="s">
        <v>1547</v>
      </c>
    </row>
    <row r="1131" spans="3:4">
      <c r="C1131" s="66" t="s">
        <v>441</v>
      </c>
      <c r="D1131" s="67" t="s">
        <v>1548</v>
      </c>
    </row>
    <row r="1132" spans="3:4">
      <c r="C1132" s="66" t="s">
        <v>441</v>
      </c>
      <c r="D1132" s="67" t="s">
        <v>1549</v>
      </c>
    </row>
    <row r="1133" spans="3:4">
      <c r="C1133" s="66" t="s">
        <v>441</v>
      </c>
      <c r="D1133" s="67" t="s">
        <v>1550</v>
      </c>
    </row>
    <row r="1134" spans="3:4">
      <c r="C1134" s="66" t="s">
        <v>441</v>
      </c>
      <c r="D1134" s="67" t="s">
        <v>1551</v>
      </c>
    </row>
    <row r="1135" spans="3:4">
      <c r="C1135" s="66" t="s">
        <v>441</v>
      </c>
      <c r="D1135" s="67" t="s">
        <v>1552</v>
      </c>
    </row>
    <row r="1136" spans="3:4">
      <c r="C1136" s="66" t="s">
        <v>441</v>
      </c>
      <c r="D1136" s="67" t="s">
        <v>1553</v>
      </c>
    </row>
    <row r="1137" spans="3:4">
      <c r="C1137" s="66" t="s">
        <v>441</v>
      </c>
      <c r="D1137" s="67" t="s">
        <v>1554</v>
      </c>
    </row>
    <row r="1138" spans="3:4">
      <c r="C1138" s="66" t="s">
        <v>441</v>
      </c>
      <c r="D1138" s="67" t="s">
        <v>1555</v>
      </c>
    </row>
    <row r="1139" spans="3:4">
      <c r="C1139" s="66" t="s">
        <v>441</v>
      </c>
      <c r="D1139" s="67" t="s">
        <v>1556</v>
      </c>
    </row>
    <row r="1140" spans="3:4">
      <c r="C1140" s="66" t="s">
        <v>441</v>
      </c>
      <c r="D1140" s="67" t="s">
        <v>1557</v>
      </c>
    </row>
    <row r="1141" spans="3:4">
      <c r="C1141" s="66" t="s">
        <v>441</v>
      </c>
      <c r="D1141" s="67" t="s">
        <v>1558</v>
      </c>
    </row>
    <row r="1142" spans="3:4">
      <c r="C1142" s="66" t="s">
        <v>441</v>
      </c>
      <c r="D1142" s="67" t="s">
        <v>1559</v>
      </c>
    </row>
    <row r="1143" spans="3:4">
      <c r="C1143" s="66" t="s">
        <v>441</v>
      </c>
      <c r="D1143" s="67" t="s">
        <v>1560</v>
      </c>
    </row>
    <row r="1144" spans="3:4">
      <c r="C1144" s="66" t="s">
        <v>441</v>
      </c>
      <c r="D1144" s="67" t="s">
        <v>1561</v>
      </c>
    </row>
    <row r="1145" spans="3:4">
      <c r="C1145" s="66" t="s">
        <v>441</v>
      </c>
      <c r="D1145" s="67" t="s">
        <v>1562</v>
      </c>
    </row>
    <row r="1146" spans="3:4">
      <c r="C1146" s="66" t="s">
        <v>441</v>
      </c>
      <c r="D1146" s="67" t="s">
        <v>1563</v>
      </c>
    </row>
    <row r="1147" spans="3:4">
      <c r="C1147" s="66" t="s">
        <v>441</v>
      </c>
      <c r="D1147" s="67" t="s">
        <v>1564</v>
      </c>
    </row>
    <row r="1148" spans="3:4">
      <c r="C1148" s="66" t="s">
        <v>441</v>
      </c>
      <c r="D1148" s="67" t="s">
        <v>1565</v>
      </c>
    </row>
    <row r="1149" spans="3:4">
      <c r="C1149" s="66" t="s">
        <v>441</v>
      </c>
      <c r="D1149" s="67" t="s">
        <v>1566</v>
      </c>
    </row>
    <row r="1150" spans="3:4">
      <c r="C1150" s="66" t="s">
        <v>441</v>
      </c>
      <c r="D1150" s="67" t="s">
        <v>1567</v>
      </c>
    </row>
    <row r="1151" spans="3:4">
      <c r="C1151" s="66" t="s">
        <v>441</v>
      </c>
      <c r="D1151" s="67" t="s">
        <v>1568</v>
      </c>
    </row>
    <row r="1152" spans="3:4">
      <c r="C1152" s="66" t="s">
        <v>441</v>
      </c>
      <c r="D1152" s="67" t="s">
        <v>1569</v>
      </c>
    </row>
    <row r="1153" spans="3:4">
      <c r="C1153" s="66" t="s">
        <v>441</v>
      </c>
      <c r="D1153" s="67" t="s">
        <v>1570</v>
      </c>
    </row>
    <row r="1154" spans="3:4">
      <c r="C1154" s="66" t="s">
        <v>441</v>
      </c>
      <c r="D1154" s="67" t="s">
        <v>1571</v>
      </c>
    </row>
    <row r="1155" spans="3:4">
      <c r="C1155" s="66" t="s">
        <v>441</v>
      </c>
      <c r="D1155" s="67" t="s">
        <v>1572</v>
      </c>
    </row>
    <row r="1156" spans="3:4">
      <c r="C1156" s="66" t="s">
        <v>441</v>
      </c>
      <c r="D1156" s="67" t="s">
        <v>1573</v>
      </c>
    </row>
    <row r="1157" spans="3:4">
      <c r="C1157" s="66" t="s">
        <v>441</v>
      </c>
      <c r="D1157" s="67" t="s">
        <v>1574</v>
      </c>
    </row>
    <row r="1158" spans="3:4">
      <c r="C1158" s="66" t="s">
        <v>441</v>
      </c>
      <c r="D1158" s="67" t="s">
        <v>1575</v>
      </c>
    </row>
    <row r="1159" spans="3:4">
      <c r="C1159" s="66" t="s">
        <v>441</v>
      </c>
      <c r="D1159" s="67" t="s">
        <v>1576</v>
      </c>
    </row>
    <row r="1160" spans="3:4">
      <c r="C1160" s="66" t="s">
        <v>441</v>
      </c>
      <c r="D1160" s="67" t="s">
        <v>1577</v>
      </c>
    </row>
    <row r="1161" spans="3:4">
      <c r="C1161" s="66" t="s">
        <v>441</v>
      </c>
      <c r="D1161" s="67" t="s">
        <v>1578</v>
      </c>
    </row>
    <row r="1162" spans="3:4">
      <c r="C1162" s="66" t="s">
        <v>441</v>
      </c>
      <c r="D1162" s="67" t="s">
        <v>1579</v>
      </c>
    </row>
    <row r="1163" spans="3:4">
      <c r="C1163" s="66" t="s">
        <v>441</v>
      </c>
      <c r="D1163" s="67" t="s">
        <v>1580</v>
      </c>
    </row>
    <row r="1164" spans="3:4">
      <c r="C1164" s="66" t="s">
        <v>443</v>
      </c>
      <c r="D1164" s="67" t="s">
        <v>1581</v>
      </c>
    </row>
    <row r="1165" spans="3:4">
      <c r="C1165" s="66" t="s">
        <v>443</v>
      </c>
      <c r="D1165" s="67" t="s">
        <v>1582</v>
      </c>
    </row>
    <row r="1166" spans="3:4">
      <c r="C1166" s="66" t="s">
        <v>443</v>
      </c>
      <c r="D1166" s="67" t="s">
        <v>1583</v>
      </c>
    </row>
    <row r="1167" spans="3:4">
      <c r="C1167" s="66" t="s">
        <v>443</v>
      </c>
      <c r="D1167" s="67" t="s">
        <v>1584</v>
      </c>
    </row>
    <row r="1168" spans="3:4">
      <c r="C1168" s="66" t="s">
        <v>443</v>
      </c>
      <c r="D1168" s="67" t="s">
        <v>1585</v>
      </c>
    </row>
    <row r="1169" spans="3:4">
      <c r="C1169" s="66" t="s">
        <v>443</v>
      </c>
      <c r="D1169" s="67" t="s">
        <v>1586</v>
      </c>
    </row>
    <row r="1170" spans="3:4">
      <c r="C1170" s="66" t="s">
        <v>443</v>
      </c>
      <c r="D1170" s="67" t="s">
        <v>1587</v>
      </c>
    </row>
    <row r="1171" spans="3:4">
      <c r="C1171" s="66" t="s">
        <v>443</v>
      </c>
      <c r="D1171" s="67" t="s">
        <v>1588</v>
      </c>
    </row>
    <row r="1172" spans="3:4">
      <c r="C1172" s="66" t="s">
        <v>443</v>
      </c>
      <c r="D1172" s="67" t="s">
        <v>1589</v>
      </c>
    </row>
    <row r="1173" spans="3:4">
      <c r="C1173" s="66" t="s">
        <v>443</v>
      </c>
      <c r="D1173" s="67" t="s">
        <v>1590</v>
      </c>
    </row>
    <row r="1174" spans="3:4">
      <c r="C1174" s="66" t="s">
        <v>443</v>
      </c>
      <c r="D1174" s="67" t="s">
        <v>1591</v>
      </c>
    </row>
    <row r="1175" spans="3:4">
      <c r="C1175" s="66" t="s">
        <v>443</v>
      </c>
      <c r="D1175" s="67" t="s">
        <v>1592</v>
      </c>
    </row>
    <row r="1176" spans="3:4">
      <c r="C1176" s="66" t="s">
        <v>443</v>
      </c>
      <c r="D1176" s="67" t="s">
        <v>1593</v>
      </c>
    </row>
    <row r="1177" spans="3:4">
      <c r="C1177" s="66" t="s">
        <v>443</v>
      </c>
      <c r="D1177" s="67" t="s">
        <v>1594</v>
      </c>
    </row>
    <row r="1178" spans="3:4">
      <c r="C1178" s="66" t="s">
        <v>443</v>
      </c>
      <c r="D1178" s="67" t="s">
        <v>1595</v>
      </c>
    </row>
    <row r="1179" spans="3:4">
      <c r="C1179" s="66" t="s">
        <v>443</v>
      </c>
      <c r="D1179" s="67" t="s">
        <v>1596</v>
      </c>
    </row>
    <row r="1180" spans="3:4">
      <c r="C1180" s="66" t="s">
        <v>443</v>
      </c>
      <c r="D1180" s="67" t="s">
        <v>1597</v>
      </c>
    </row>
    <row r="1181" spans="3:4">
      <c r="C1181" s="66" t="s">
        <v>443</v>
      </c>
      <c r="D1181" s="67" t="s">
        <v>1598</v>
      </c>
    </row>
    <row r="1182" spans="3:4">
      <c r="C1182" s="66" t="s">
        <v>443</v>
      </c>
      <c r="D1182" s="67" t="s">
        <v>1599</v>
      </c>
    </row>
    <row r="1183" spans="3:4">
      <c r="C1183" s="66" t="s">
        <v>443</v>
      </c>
      <c r="D1183" s="67" t="s">
        <v>1600</v>
      </c>
    </row>
    <row r="1184" spans="3:4">
      <c r="C1184" s="66" t="s">
        <v>443</v>
      </c>
      <c r="D1184" s="67" t="s">
        <v>1601</v>
      </c>
    </row>
    <row r="1185" spans="3:4">
      <c r="C1185" s="66" t="s">
        <v>443</v>
      </c>
      <c r="D1185" s="67" t="s">
        <v>1602</v>
      </c>
    </row>
    <row r="1186" spans="3:4">
      <c r="C1186" s="66" t="s">
        <v>443</v>
      </c>
      <c r="D1186" s="67" t="s">
        <v>1603</v>
      </c>
    </row>
    <row r="1187" spans="3:4">
      <c r="C1187" s="66" t="s">
        <v>443</v>
      </c>
      <c r="D1187" s="67" t="s">
        <v>1604</v>
      </c>
    </row>
    <row r="1188" spans="3:4">
      <c r="C1188" s="66" t="s">
        <v>443</v>
      </c>
      <c r="D1188" s="67" t="s">
        <v>1605</v>
      </c>
    </row>
    <row r="1189" spans="3:4">
      <c r="C1189" s="66" t="s">
        <v>443</v>
      </c>
      <c r="D1189" s="67" t="s">
        <v>1606</v>
      </c>
    </row>
    <row r="1190" spans="3:4">
      <c r="C1190" s="66" t="s">
        <v>443</v>
      </c>
      <c r="D1190" s="67" t="s">
        <v>1607</v>
      </c>
    </row>
    <row r="1191" spans="3:4">
      <c r="C1191" s="66" t="s">
        <v>443</v>
      </c>
      <c r="D1191" s="67" t="s">
        <v>1608</v>
      </c>
    </row>
    <row r="1192" spans="3:4">
      <c r="C1192" s="66" t="s">
        <v>443</v>
      </c>
      <c r="D1192" s="67" t="s">
        <v>1609</v>
      </c>
    </row>
    <row r="1193" spans="3:4">
      <c r="C1193" s="66" t="s">
        <v>443</v>
      </c>
      <c r="D1193" s="67" t="s">
        <v>1610</v>
      </c>
    </row>
    <row r="1194" spans="3:4">
      <c r="C1194" s="66" t="s">
        <v>443</v>
      </c>
      <c r="D1194" s="67" t="s">
        <v>1611</v>
      </c>
    </row>
    <row r="1195" spans="3:4">
      <c r="C1195" s="66" t="s">
        <v>443</v>
      </c>
      <c r="D1195" s="67" t="s">
        <v>1612</v>
      </c>
    </row>
    <row r="1196" spans="3:4">
      <c r="C1196" s="66" t="s">
        <v>443</v>
      </c>
      <c r="D1196" s="67" t="s">
        <v>1613</v>
      </c>
    </row>
    <row r="1197" spans="3:4">
      <c r="C1197" s="66" t="s">
        <v>443</v>
      </c>
      <c r="D1197" s="67" t="s">
        <v>1614</v>
      </c>
    </row>
    <row r="1198" spans="3:4">
      <c r="C1198" s="66" t="s">
        <v>443</v>
      </c>
      <c r="D1198" s="67" t="s">
        <v>1615</v>
      </c>
    </row>
    <row r="1199" spans="3:4">
      <c r="C1199" s="66" t="s">
        <v>443</v>
      </c>
      <c r="D1199" s="67" t="s">
        <v>1616</v>
      </c>
    </row>
    <row r="1200" spans="3:4">
      <c r="C1200" s="66" t="s">
        <v>443</v>
      </c>
      <c r="D1200" s="67" t="s">
        <v>1578</v>
      </c>
    </row>
    <row r="1201" spans="3:4">
      <c r="C1201" s="66" t="s">
        <v>443</v>
      </c>
      <c r="D1201" s="67" t="s">
        <v>1617</v>
      </c>
    </row>
    <row r="1202" spans="3:4">
      <c r="C1202" s="66" t="s">
        <v>443</v>
      </c>
      <c r="D1202" s="67" t="s">
        <v>1618</v>
      </c>
    </row>
    <row r="1203" spans="3:4">
      <c r="C1203" s="66" t="s">
        <v>443</v>
      </c>
      <c r="D1203" s="67" t="s">
        <v>1619</v>
      </c>
    </row>
    <row r="1204" spans="3:4">
      <c r="C1204" s="66" t="s">
        <v>443</v>
      </c>
      <c r="D1204" s="67" t="s">
        <v>1620</v>
      </c>
    </row>
    <row r="1205" spans="3:4">
      <c r="C1205" s="66" t="s">
        <v>445</v>
      </c>
      <c r="D1205" s="67" t="s">
        <v>1621</v>
      </c>
    </row>
    <row r="1206" spans="3:4">
      <c r="C1206" s="66" t="s">
        <v>445</v>
      </c>
      <c r="D1206" s="67" t="s">
        <v>1622</v>
      </c>
    </row>
    <row r="1207" spans="3:4">
      <c r="C1207" s="66" t="s">
        <v>445</v>
      </c>
      <c r="D1207" s="67" t="s">
        <v>1623</v>
      </c>
    </row>
    <row r="1208" spans="3:4">
      <c r="C1208" s="66" t="s">
        <v>445</v>
      </c>
      <c r="D1208" s="67" t="s">
        <v>1624</v>
      </c>
    </row>
    <row r="1209" spans="3:4">
      <c r="C1209" s="66" t="s">
        <v>445</v>
      </c>
      <c r="D1209" s="67" t="s">
        <v>1625</v>
      </c>
    </row>
    <row r="1210" spans="3:4">
      <c r="C1210" s="66" t="s">
        <v>445</v>
      </c>
      <c r="D1210" s="67" t="s">
        <v>1626</v>
      </c>
    </row>
    <row r="1211" spans="3:4">
      <c r="C1211" s="66" t="s">
        <v>445</v>
      </c>
      <c r="D1211" s="67" t="s">
        <v>1627</v>
      </c>
    </row>
    <row r="1212" spans="3:4">
      <c r="C1212" s="66" t="s">
        <v>445</v>
      </c>
      <c r="D1212" s="67" t="s">
        <v>1628</v>
      </c>
    </row>
    <row r="1213" spans="3:4">
      <c r="C1213" s="66" t="s">
        <v>445</v>
      </c>
      <c r="D1213" s="67" t="s">
        <v>1629</v>
      </c>
    </row>
    <row r="1214" spans="3:4">
      <c r="C1214" s="66" t="s">
        <v>445</v>
      </c>
      <c r="D1214" s="67" t="s">
        <v>1630</v>
      </c>
    </row>
    <row r="1215" spans="3:4">
      <c r="C1215" s="66" t="s">
        <v>445</v>
      </c>
      <c r="D1215" s="67" t="s">
        <v>1631</v>
      </c>
    </row>
    <row r="1216" spans="3:4">
      <c r="C1216" s="66" t="s">
        <v>445</v>
      </c>
      <c r="D1216" s="67" t="s">
        <v>1632</v>
      </c>
    </row>
    <row r="1217" spans="3:4">
      <c r="C1217" s="66" t="s">
        <v>445</v>
      </c>
      <c r="D1217" s="67" t="s">
        <v>1633</v>
      </c>
    </row>
    <row r="1218" spans="3:4">
      <c r="C1218" s="66" t="s">
        <v>445</v>
      </c>
      <c r="D1218" s="67" t="s">
        <v>1634</v>
      </c>
    </row>
    <row r="1219" spans="3:4">
      <c r="C1219" s="66" t="s">
        <v>445</v>
      </c>
      <c r="D1219" s="67" t="s">
        <v>1635</v>
      </c>
    </row>
    <row r="1220" spans="3:4">
      <c r="C1220" s="66" t="s">
        <v>445</v>
      </c>
      <c r="D1220" s="67" t="s">
        <v>1636</v>
      </c>
    </row>
    <row r="1221" spans="3:4">
      <c r="C1221" s="66" t="s">
        <v>445</v>
      </c>
      <c r="D1221" s="67" t="s">
        <v>1637</v>
      </c>
    </row>
    <row r="1222" spans="3:4">
      <c r="C1222" s="66" t="s">
        <v>445</v>
      </c>
      <c r="D1222" s="67" t="s">
        <v>782</v>
      </c>
    </row>
    <row r="1223" spans="3:4">
      <c r="C1223" s="66" t="s">
        <v>445</v>
      </c>
      <c r="D1223" s="67" t="s">
        <v>1638</v>
      </c>
    </row>
    <row r="1224" spans="3:4">
      <c r="C1224" s="66" t="s">
        <v>445</v>
      </c>
      <c r="D1224" s="67" t="s">
        <v>1639</v>
      </c>
    </row>
    <row r="1225" spans="3:4">
      <c r="C1225" s="66" t="s">
        <v>445</v>
      </c>
      <c r="D1225" s="67" t="s">
        <v>1640</v>
      </c>
    </row>
    <row r="1226" spans="3:4">
      <c r="C1226" s="66" t="s">
        <v>445</v>
      </c>
      <c r="D1226" s="67" t="s">
        <v>1641</v>
      </c>
    </row>
    <row r="1227" spans="3:4">
      <c r="C1227" s="66" t="s">
        <v>445</v>
      </c>
      <c r="D1227" s="67" t="s">
        <v>1642</v>
      </c>
    </row>
    <row r="1228" spans="3:4">
      <c r="C1228" s="66" t="s">
        <v>445</v>
      </c>
      <c r="D1228" s="67" t="s">
        <v>1643</v>
      </c>
    </row>
    <row r="1229" spans="3:4">
      <c r="C1229" s="66" t="s">
        <v>445</v>
      </c>
      <c r="D1229" s="67" t="s">
        <v>1644</v>
      </c>
    </row>
    <row r="1230" spans="3:4">
      <c r="C1230" s="66" t="s">
        <v>445</v>
      </c>
      <c r="D1230" s="67" t="s">
        <v>1645</v>
      </c>
    </row>
    <row r="1231" spans="3:4">
      <c r="C1231" s="66" t="s">
        <v>445</v>
      </c>
      <c r="D1231" s="67" t="s">
        <v>1646</v>
      </c>
    </row>
    <row r="1232" spans="3:4">
      <c r="C1232" s="66" t="s">
        <v>445</v>
      </c>
      <c r="D1232" s="67" t="s">
        <v>1647</v>
      </c>
    </row>
    <row r="1233" spans="3:4">
      <c r="C1233" s="66" t="s">
        <v>445</v>
      </c>
      <c r="D1233" s="67" t="s">
        <v>1648</v>
      </c>
    </row>
    <row r="1234" spans="3:4">
      <c r="C1234" s="66" t="s">
        <v>445</v>
      </c>
      <c r="D1234" s="67" t="s">
        <v>1649</v>
      </c>
    </row>
    <row r="1235" spans="3:4">
      <c r="C1235" s="66" t="s">
        <v>445</v>
      </c>
      <c r="D1235" s="67" t="s">
        <v>1650</v>
      </c>
    </row>
    <row r="1236" spans="3:4">
      <c r="C1236" s="66" t="s">
        <v>445</v>
      </c>
      <c r="D1236" s="67" t="s">
        <v>1651</v>
      </c>
    </row>
    <row r="1237" spans="3:4">
      <c r="C1237" s="66" t="s">
        <v>445</v>
      </c>
      <c r="D1237" s="67" t="s">
        <v>1652</v>
      </c>
    </row>
    <row r="1238" spans="3:4">
      <c r="C1238" s="66" t="s">
        <v>445</v>
      </c>
      <c r="D1238" s="67" t="s">
        <v>1653</v>
      </c>
    </row>
    <row r="1239" spans="3:4">
      <c r="C1239" s="66" t="s">
        <v>445</v>
      </c>
      <c r="D1239" s="67" t="s">
        <v>1654</v>
      </c>
    </row>
    <row r="1240" spans="3:4">
      <c r="C1240" s="66" t="s">
        <v>445</v>
      </c>
      <c r="D1240" s="67" t="s">
        <v>1655</v>
      </c>
    </row>
    <row r="1241" spans="3:4">
      <c r="C1241" s="66" t="s">
        <v>445</v>
      </c>
      <c r="D1241" s="67" t="s">
        <v>1656</v>
      </c>
    </row>
    <row r="1242" spans="3:4">
      <c r="C1242" s="66" t="s">
        <v>445</v>
      </c>
      <c r="D1242" s="67" t="s">
        <v>1285</v>
      </c>
    </row>
    <row r="1243" spans="3:4">
      <c r="C1243" s="66" t="s">
        <v>445</v>
      </c>
      <c r="D1243" s="67" t="s">
        <v>1657</v>
      </c>
    </row>
    <row r="1244" spans="3:4">
      <c r="C1244" s="66" t="s">
        <v>447</v>
      </c>
      <c r="D1244" s="67" t="s">
        <v>1658</v>
      </c>
    </row>
    <row r="1245" spans="3:4">
      <c r="C1245" s="66" t="s">
        <v>447</v>
      </c>
      <c r="D1245" s="67" t="s">
        <v>1659</v>
      </c>
    </row>
    <row r="1246" spans="3:4">
      <c r="C1246" s="66" t="s">
        <v>447</v>
      </c>
      <c r="D1246" s="67" t="s">
        <v>1660</v>
      </c>
    </row>
    <row r="1247" spans="3:4">
      <c r="C1247" s="66" t="s">
        <v>447</v>
      </c>
      <c r="D1247" s="67" t="s">
        <v>1661</v>
      </c>
    </row>
    <row r="1248" spans="3:4">
      <c r="C1248" s="66" t="s">
        <v>447</v>
      </c>
      <c r="D1248" s="67" t="s">
        <v>1662</v>
      </c>
    </row>
    <row r="1249" spans="3:4">
      <c r="C1249" s="66" t="s">
        <v>447</v>
      </c>
      <c r="D1249" s="67" t="s">
        <v>1663</v>
      </c>
    </row>
    <row r="1250" spans="3:4">
      <c r="C1250" s="66" t="s">
        <v>447</v>
      </c>
      <c r="D1250" s="67" t="s">
        <v>1664</v>
      </c>
    </row>
    <row r="1251" spans="3:4">
      <c r="C1251" s="66" t="s">
        <v>447</v>
      </c>
      <c r="D1251" s="67" t="s">
        <v>1665</v>
      </c>
    </row>
    <row r="1252" spans="3:4">
      <c r="C1252" s="66" t="s">
        <v>447</v>
      </c>
      <c r="D1252" s="67" t="s">
        <v>1666</v>
      </c>
    </row>
    <row r="1253" spans="3:4">
      <c r="C1253" s="66" t="s">
        <v>447</v>
      </c>
      <c r="D1253" s="67" t="s">
        <v>1667</v>
      </c>
    </row>
    <row r="1254" spans="3:4">
      <c r="C1254" s="66" t="s">
        <v>447</v>
      </c>
      <c r="D1254" s="67" t="s">
        <v>1668</v>
      </c>
    </row>
    <row r="1255" spans="3:4">
      <c r="C1255" s="66" t="s">
        <v>447</v>
      </c>
      <c r="D1255" s="67" t="s">
        <v>1669</v>
      </c>
    </row>
    <row r="1256" spans="3:4">
      <c r="C1256" s="66" t="s">
        <v>447</v>
      </c>
      <c r="D1256" s="67" t="s">
        <v>1670</v>
      </c>
    </row>
    <row r="1257" spans="3:4">
      <c r="C1257" s="66" t="s">
        <v>447</v>
      </c>
      <c r="D1257" s="67" t="s">
        <v>1671</v>
      </c>
    </row>
    <row r="1258" spans="3:4">
      <c r="C1258" s="66" t="s">
        <v>447</v>
      </c>
      <c r="D1258" s="67" t="s">
        <v>1672</v>
      </c>
    </row>
    <row r="1259" spans="3:4">
      <c r="C1259" s="66" t="s">
        <v>447</v>
      </c>
      <c r="D1259" s="67" t="s">
        <v>1673</v>
      </c>
    </row>
    <row r="1260" spans="3:4">
      <c r="C1260" s="66" t="s">
        <v>447</v>
      </c>
      <c r="D1260" s="67" t="s">
        <v>1235</v>
      </c>
    </row>
    <row r="1261" spans="3:4">
      <c r="C1261" s="66" t="s">
        <v>447</v>
      </c>
      <c r="D1261" s="67" t="s">
        <v>579</v>
      </c>
    </row>
    <row r="1262" spans="3:4">
      <c r="C1262" s="66" t="s">
        <v>447</v>
      </c>
      <c r="D1262" s="67" t="s">
        <v>1674</v>
      </c>
    </row>
    <row r="1263" spans="3:4">
      <c r="C1263" s="66" t="s">
        <v>447</v>
      </c>
      <c r="D1263" s="67" t="s">
        <v>1675</v>
      </c>
    </row>
    <row r="1264" spans="3:4">
      <c r="C1264" s="66" t="s">
        <v>447</v>
      </c>
      <c r="D1264" s="67" t="s">
        <v>1676</v>
      </c>
    </row>
    <row r="1265" spans="3:4">
      <c r="C1265" s="66" t="s">
        <v>447</v>
      </c>
      <c r="D1265" s="67" t="s">
        <v>1677</v>
      </c>
    </row>
    <row r="1266" spans="3:4">
      <c r="C1266" s="66" t="s">
        <v>447</v>
      </c>
      <c r="D1266" s="67" t="s">
        <v>1678</v>
      </c>
    </row>
    <row r="1267" spans="3:4">
      <c r="C1267" s="66" t="s">
        <v>447</v>
      </c>
      <c r="D1267" s="67" t="s">
        <v>1679</v>
      </c>
    </row>
    <row r="1268" spans="3:4">
      <c r="C1268" s="66" t="s">
        <v>447</v>
      </c>
      <c r="D1268" s="67" t="s">
        <v>1680</v>
      </c>
    </row>
    <row r="1269" spans="3:4">
      <c r="C1269" s="66" t="s">
        <v>447</v>
      </c>
      <c r="D1269" s="67" t="s">
        <v>1681</v>
      </c>
    </row>
    <row r="1270" spans="3:4">
      <c r="C1270" s="66" t="s">
        <v>447</v>
      </c>
      <c r="D1270" s="67" t="s">
        <v>1682</v>
      </c>
    </row>
    <row r="1271" spans="3:4">
      <c r="C1271" s="66" t="s">
        <v>447</v>
      </c>
      <c r="D1271" s="67" t="s">
        <v>1683</v>
      </c>
    </row>
    <row r="1272" spans="3:4">
      <c r="C1272" s="66" t="s">
        <v>447</v>
      </c>
      <c r="D1272" s="67" t="s">
        <v>1684</v>
      </c>
    </row>
    <row r="1273" spans="3:4">
      <c r="C1273" s="66" t="s">
        <v>447</v>
      </c>
      <c r="D1273" s="67" t="s">
        <v>1685</v>
      </c>
    </row>
    <row r="1274" spans="3:4">
      <c r="C1274" s="66" t="s">
        <v>449</v>
      </c>
      <c r="D1274" s="67" t="s">
        <v>1686</v>
      </c>
    </row>
    <row r="1275" spans="3:4">
      <c r="C1275" s="66" t="s">
        <v>449</v>
      </c>
      <c r="D1275" s="67" t="s">
        <v>1687</v>
      </c>
    </row>
    <row r="1276" spans="3:4">
      <c r="C1276" s="66" t="s">
        <v>449</v>
      </c>
      <c r="D1276" s="67" t="s">
        <v>1688</v>
      </c>
    </row>
    <row r="1277" spans="3:4">
      <c r="C1277" s="66" t="s">
        <v>449</v>
      </c>
      <c r="D1277" s="67" t="s">
        <v>1689</v>
      </c>
    </row>
    <row r="1278" spans="3:4">
      <c r="C1278" s="66" t="s">
        <v>449</v>
      </c>
      <c r="D1278" s="67" t="s">
        <v>1690</v>
      </c>
    </row>
    <row r="1279" spans="3:4">
      <c r="C1279" s="66" t="s">
        <v>449</v>
      </c>
      <c r="D1279" s="67" t="s">
        <v>1691</v>
      </c>
    </row>
    <row r="1280" spans="3:4">
      <c r="C1280" s="66" t="s">
        <v>449</v>
      </c>
      <c r="D1280" s="67" t="s">
        <v>1692</v>
      </c>
    </row>
    <row r="1281" spans="3:4">
      <c r="C1281" s="66" t="s">
        <v>449</v>
      </c>
      <c r="D1281" s="67" t="s">
        <v>1693</v>
      </c>
    </row>
    <row r="1282" spans="3:4">
      <c r="C1282" s="66" t="s">
        <v>449</v>
      </c>
      <c r="D1282" s="67" t="s">
        <v>1694</v>
      </c>
    </row>
    <row r="1283" spans="3:4">
      <c r="C1283" s="66" t="s">
        <v>449</v>
      </c>
      <c r="D1283" s="67" t="s">
        <v>1695</v>
      </c>
    </row>
    <row r="1284" spans="3:4">
      <c r="C1284" s="66" t="s">
        <v>449</v>
      </c>
      <c r="D1284" s="67" t="s">
        <v>1696</v>
      </c>
    </row>
    <row r="1285" spans="3:4">
      <c r="C1285" s="66" t="s">
        <v>449</v>
      </c>
      <c r="D1285" s="67" t="s">
        <v>1697</v>
      </c>
    </row>
    <row r="1286" spans="3:4">
      <c r="C1286" s="66" t="s">
        <v>449</v>
      </c>
      <c r="D1286" s="67" t="s">
        <v>1698</v>
      </c>
    </row>
    <row r="1287" spans="3:4">
      <c r="C1287" s="66" t="s">
        <v>449</v>
      </c>
      <c r="D1287" s="67" t="s">
        <v>1699</v>
      </c>
    </row>
    <row r="1288" spans="3:4">
      <c r="C1288" s="66" t="s">
        <v>449</v>
      </c>
      <c r="D1288" s="67" t="s">
        <v>658</v>
      </c>
    </row>
    <row r="1289" spans="3:4">
      <c r="C1289" s="66" t="s">
        <v>449</v>
      </c>
      <c r="D1289" s="67" t="s">
        <v>1700</v>
      </c>
    </row>
    <row r="1290" spans="3:4">
      <c r="C1290" s="66" t="s">
        <v>449</v>
      </c>
      <c r="D1290" s="67" t="s">
        <v>1701</v>
      </c>
    </row>
    <row r="1291" spans="3:4">
      <c r="C1291" s="66" t="s">
        <v>449</v>
      </c>
      <c r="D1291" s="67" t="s">
        <v>1506</v>
      </c>
    </row>
    <row r="1292" spans="3:4">
      <c r="C1292" s="66" t="s">
        <v>449</v>
      </c>
      <c r="D1292" s="67" t="s">
        <v>1702</v>
      </c>
    </row>
    <row r="1293" spans="3:4">
      <c r="C1293" s="66" t="s">
        <v>451</v>
      </c>
      <c r="D1293" s="67" t="s">
        <v>1703</v>
      </c>
    </row>
    <row r="1294" spans="3:4">
      <c r="C1294" s="66" t="s">
        <v>451</v>
      </c>
      <c r="D1294" s="67" t="s">
        <v>1704</v>
      </c>
    </row>
    <row r="1295" spans="3:4">
      <c r="C1295" s="66" t="s">
        <v>451</v>
      </c>
      <c r="D1295" s="67" t="s">
        <v>1705</v>
      </c>
    </row>
    <row r="1296" spans="3:4">
      <c r="C1296" s="66" t="s">
        <v>451</v>
      </c>
      <c r="D1296" s="67" t="s">
        <v>1706</v>
      </c>
    </row>
    <row r="1297" spans="3:4">
      <c r="C1297" s="66" t="s">
        <v>451</v>
      </c>
      <c r="D1297" s="67" t="s">
        <v>1707</v>
      </c>
    </row>
    <row r="1298" spans="3:4">
      <c r="C1298" s="66" t="s">
        <v>451</v>
      </c>
      <c r="D1298" s="67" t="s">
        <v>1708</v>
      </c>
    </row>
    <row r="1299" spans="3:4">
      <c r="C1299" s="66" t="s">
        <v>451</v>
      </c>
      <c r="D1299" s="67" t="s">
        <v>1709</v>
      </c>
    </row>
    <row r="1300" spans="3:4">
      <c r="C1300" s="66" t="s">
        <v>451</v>
      </c>
      <c r="D1300" s="67" t="s">
        <v>1710</v>
      </c>
    </row>
    <row r="1301" spans="3:4">
      <c r="C1301" s="66" t="s">
        <v>451</v>
      </c>
      <c r="D1301" s="67" t="s">
        <v>1711</v>
      </c>
    </row>
    <row r="1302" spans="3:4">
      <c r="C1302" s="66" t="s">
        <v>451</v>
      </c>
      <c r="D1302" s="67" t="s">
        <v>1712</v>
      </c>
    </row>
    <row r="1303" spans="3:4">
      <c r="C1303" s="66" t="s">
        <v>451</v>
      </c>
      <c r="D1303" s="67" t="s">
        <v>1713</v>
      </c>
    </row>
    <row r="1304" spans="3:4">
      <c r="C1304" s="66" t="s">
        <v>451</v>
      </c>
      <c r="D1304" s="67" t="s">
        <v>751</v>
      </c>
    </row>
    <row r="1305" spans="3:4">
      <c r="C1305" s="66" t="s">
        <v>451</v>
      </c>
      <c r="D1305" s="67" t="s">
        <v>1714</v>
      </c>
    </row>
    <row r="1306" spans="3:4">
      <c r="C1306" s="66" t="s">
        <v>451</v>
      </c>
      <c r="D1306" s="67" t="s">
        <v>1715</v>
      </c>
    </row>
    <row r="1307" spans="3:4">
      <c r="C1307" s="66" t="s">
        <v>451</v>
      </c>
      <c r="D1307" s="67" t="s">
        <v>1716</v>
      </c>
    </row>
    <row r="1308" spans="3:4">
      <c r="C1308" s="66" t="s">
        <v>451</v>
      </c>
      <c r="D1308" s="67" t="s">
        <v>1717</v>
      </c>
    </row>
    <row r="1309" spans="3:4">
      <c r="C1309" s="66" t="s">
        <v>451</v>
      </c>
      <c r="D1309" s="67" t="s">
        <v>1718</v>
      </c>
    </row>
    <row r="1310" spans="3:4">
      <c r="C1310" s="66" t="s">
        <v>451</v>
      </c>
      <c r="D1310" s="67" t="s">
        <v>1719</v>
      </c>
    </row>
    <row r="1311" spans="3:4">
      <c r="C1311" s="66" t="s">
        <v>451</v>
      </c>
      <c r="D1311" s="67" t="s">
        <v>1720</v>
      </c>
    </row>
    <row r="1312" spans="3:4">
      <c r="C1312" s="66" t="s">
        <v>453</v>
      </c>
      <c r="D1312" s="67" t="s">
        <v>1721</v>
      </c>
    </row>
    <row r="1313" spans="3:4">
      <c r="C1313" s="66" t="s">
        <v>453</v>
      </c>
      <c r="D1313" s="67" t="s">
        <v>1722</v>
      </c>
    </row>
    <row r="1314" spans="3:4">
      <c r="C1314" s="66" t="s">
        <v>453</v>
      </c>
      <c r="D1314" s="67" t="s">
        <v>1723</v>
      </c>
    </row>
    <row r="1315" spans="3:4">
      <c r="C1315" s="66" t="s">
        <v>453</v>
      </c>
      <c r="D1315" s="67" t="s">
        <v>1724</v>
      </c>
    </row>
    <row r="1316" spans="3:4">
      <c r="C1316" s="66" t="s">
        <v>453</v>
      </c>
      <c r="D1316" s="67" t="s">
        <v>1725</v>
      </c>
    </row>
    <row r="1317" spans="3:4">
      <c r="C1317" s="66" t="s">
        <v>453</v>
      </c>
      <c r="D1317" s="67" t="s">
        <v>1726</v>
      </c>
    </row>
    <row r="1318" spans="3:4">
      <c r="C1318" s="66" t="s">
        <v>453</v>
      </c>
      <c r="D1318" s="67" t="s">
        <v>1727</v>
      </c>
    </row>
    <row r="1319" spans="3:4">
      <c r="C1319" s="66" t="s">
        <v>453</v>
      </c>
      <c r="D1319" s="67" t="s">
        <v>1728</v>
      </c>
    </row>
    <row r="1320" spans="3:4">
      <c r="C1320" s="66" t="s">
        <v>453</v>
      </c>
      <c r="D1320" s="67" t="s">
        <v>1729</v>
      </c>
    </row>
    <row r="1321" spans="3:4">
      <c r="C1321" s="66" t="s">
        <v>453</v>
      </c>
      <c r="D1321" s="67" t="s">
        <v>1730</v>
      </c>
    </row>
    <row r="1322" spans="3:4">
      <c r="C1322" s="66" t="s">
        <v>453</v>
      </c>
      <c r="D1322" s="67" t="s">
        <v>1731</v>
      </c>
    </row>
    <row r="1323" spans="3:4">
      <c r="C1323" s="66" t="s">
        <v>453</v>
      </c>
      <c r="D1323" s="67" t="s">
        <v>1732</v>
      </c>
    </row>
    <row r="1324" spans="3:4">
      <c r="C1324" s="66" t="s">
        <v>453</v>
      </c>
      <c r="D1324" s="67" t="s">
        <v>1733</v>
      </c>
    </row>
    <row r="1325" spans="3:4">
      <c r="C1325" s="66" t="s">
        <v>453</v>
      </c>
      <c r="D1325" s="67" t="s">
        <v>1734</v>
      </c>
    </row>
    <row r="1326" spans="3:4">
      <c r="C1326" s="66" t="s">
        <v>453</v>
      </c>
      <c r="D1326" s="67" t="s">
        <v>1735</v>
      </c>
    </row>
    <row r="1327" spans="3:4">
      <c r="C1327" s="66" t="s">
        <v>453</v>
      </c>
      <c r="D1327" s="67" t="s">
        <v>1736</v>
      </c>
    </row>
    <row r="1328" spans="3:4">
      <c r="C1328" s="66" t="s">
        <v>453</v>
      </c>
      <c r="D1328" s="67" t="s">
        <v>1737</v>
      </c>
    </row>
    <row r="1329" spans="3:4">
      <c r="C1329" s="66" t="s">
        <v>453</v>
      </c>
      <c r="D1329" s="67" t="s">
        <v>1738</v>
      </c>
    </row>
    <row r="1330" spans="3:4">
      <c r="C1330" s="66" t="s">
        <v>453</v>
      </c>
      <c r="D1330" s="67" t="s">
        <v>1739</v>
      </c>
    </row>
    <row r="1331" spans="3:4">
      <c r="C1331" s="66" t="s">
        <v>453</v>
      </c>
      <c r="D1331" s="67" t="s">
        <v>1740</v>
      </c>
    </row>
    <row r="1332" spans="3:4">
      <c r="C1332" s="66" t="s">
        <v>453</v>
      </c>
      <c r="D1332" s="67" t="s">
        <v>1741</v>
      </c>
    </row>
    <row r="1333" spans="3:4">
      <c r="C1333" s="66" t="s">
        <v>453</v>
      </c>
      <c r="D1333" s="67" t="s">
        <v>1742</v>
      </c>
    </row>
    <row r="1334" spans="3:4">
      <c r="C1334" s="66" t="s">
        <v>453</v>
      </c>
      <c r="D1334" s="67" t="s">
        <v>1743</v>
      </c>
    </row>
    <row r="1335" spans="3:4">
      <c r="C1335" s="66" t="s">
        <v>453</v>
      </c>
      <c r="D1335" s="67" t="s">
        <v>1744</v>
      </c>
    </row>
    <row r="1336" spans="3:4">
      <c r="C1336" s="66" t="s">
        <v>453</v>
      </c>
      <c r="D1336" s="67" t="s">
        <v>1745</v>
      </c>
    </row>
    <row r="1337" spans="3:4">
      <c r="C1337" s="66" t="s">
        <v>453</v>
      </c>
      <c r="D1337" s="67" t="s">
        <v>1746</v>
      </c>
    </row>
    <row r="1338" spans="3:4">
      <c r="C1338" s="66" t="s">
        <v>453</v>
      </c>
      <c r="D1338" s="67" t="s">
        <v>1747</v>
      </c>
    </row>
    <row r="1339" spans="3:4">
      <c r="C1339" s="66" t="s">
        <v>455</v>
      </c>
      <c r="D1339" s="67" t="s">
        <v>1748</v>
      </c>
    </row>
    <row r="1340" spans="3:4">
      <c r="C1340" s="66" t="s">
        <v>455</v>
      </c>
      <c r="D1340" s="67" t="s">
        <v>1749</v>
      </c>
    </row>
    <row r="1341" spans="3:4">
      <c r="C1341" s="66" t="s">
        <v>455</v>
      </c>
      <c r="D1341" s="67" t="s">
        <v>1750</v>
      </c>
    </row>
    <row r="1342" spans="3:4">
      <c r="C1342" s="66" t="s">
        <v>455</v>
      </c>
      <c r="D1342" s="67" t="s">
        <v>1751</v>
      </c>
    </row>
    <row r="1343" spans="3:4">
      <c r="C1343" s="66" t="s">
        <v>455</v>
      </c>
      <c r="D1343" s="67" t="s">
        <v>1752</v>
      </c>
    </row>
    <row r="1344" spans="3:4">
      <c r="C1344" s="66" t="s">
        <v>455</v>
      </c>
      <c r="D1344" s="67" t="s">
        <v>1753</v>
      </c>
    </row>
    <row r="1345" spans="3:4">
      <c r="C1345" s="66" t="s">
        <v>455</v>
      </c>
      <c r="D1345" s="67" t="s">
        <v>1093</v>
      </c>
    </row>
    <row r="1346" spans="3:4">
      <c r="C1346" s="66" t="s">
        <v>455</v>
      </c>
      <c r="D1346" s="67" t="s">
        <v>1754</v>
      </c>
    </row>
    <row r="1347" spans="3:4">
      <c r="C1347" s="66" t="s">
        <v>455</v>
      </c>
      <c r="D1347" s="67" t="s">
        <v>1755</v>
      </c>
    </row>
    <row r="1348" spans="3:4">
      <c r="C1348" s="66" t="s">
        <v>455</v>
      </c>
      <c r="D1348" s="67" t="s">
        <v>1756</v>
      </c>
    </row>
    <row r="1349" spans="3:4">
      <c r="C1349" s="66" t="s">
        <v>455</v>
      </c>
      <c r="D1349" s="67" t="s">
        <v>1757</v>
      </c>
    </row>
    <row r="1350" spans="3:4">
      <c r="C1350" s="66" t="s">
        <v>455</v>
      </c>
      <c r="D1350" s="67" t="s">
        <v>1758</v>
      </c>
    </row>
    <row r="1351" spans="3:4">
      <c r="C1351" s="66" t="s">
        <v>455</v>
      </c>
      <c r="D1351" s="67" t="s">
        <v>1759</v>
      </c>
    </row>
    <row r="1352" spans="3:4">
      <c r="C1352" s="66" t="s">
        <v>455</v>
      </c>
      <c r="D1352" s="67" t="s">
        <v>1760</v>
      </c>
    </row>
    <row r="1353" spans="3:4">
      <c r="C1353" s="66" t="s">
        <v>455</v>
      </c>
      <c r="D1353" s="67" t="s">
        <v>1761</v>
      </c>
    </row>
    <row r="1354" spans="3:4">
      <c r="C1354" s="66" t="s">
        <v>455</v>
      </c>
      <c r="D1354" s="67" t="s">
        <v>1762</v>
      </c>
    </row>
    <row r="1355" spans="3:4">
      <c r="C1355" s="66" t="s">
        <v>455</v>
      </c>
      <c r="D1355" s="67" t="s">
        <v>1763</v>
      </c>
    </row>
    <row r="1356" spans="3:4">
      <c r="C1356" s="66" t="s">
        <v>455</v>
      </c>
      <c r="D1356" s="67" t="s">
        <v>1764</v>
      </c>
    </row>
    <row r="1357" spans="3:4">
      <c r="C1357" s="66" t="s">
        <v>455</v>
      </c>
      <c r="D1357" s="67" t="s">
        <v>1765</v>
      </c>
    </row>
    <row r="1358" spans="3:4">
      <c r="C1358" s="66" t="s">
        <v>455</v>
      </c>
      <c r="D1358" s="67" t="s">
        <v>1766</v>
      </c>
    </row>
    <row r="1359" spans="3:4">
      <c r="C1359" s="66" t="s">
        <v>455</v>
      </c>
      <c r="D1359" s="67" t="s">
        <v>1767</v>
      </c>
    </row>
    <row r="1360" spans="3:4">
      <c r="C1360" s="66" t="s">
        <v>455</v>
      </c>
      <c r="D1360" s="67" t="s">
        <v>1768</v>
      </c>
    </row>
    <row r="1361" spans="3:4">
      <c r="C1361" s="66" t="s">
        <v>455</v>
      </c>
      <c r="D1361" s="67" t="s">
        <v>1769</v>
      </c>
    </row>
    <row r="1362" spans="3:4">
      <c r="C1362" s="66" t="s">
        <v>457</v>
      </c>
      <c r="D1362" s="67" t="s">
        <v>1770</v>
      </c>
    </row>
    <row r="1363" spans="3:4">
      <c r="C1363" s="66" t="s">
        <v>457</v>
      </c>
      <c r="D1363" s="67" t="s">
        <v>1771</v>
      </c>
    </row>
    <row r="1364" spans="3:4">
      <c r="C1364" s="66" t="s">
        <v>457</v>
      </c>
      <c r="D1364" s="67" t="s">
        <v>1772</v>
      </c>
    </row>
    <row r="1365" spans="3:4">
      <c r="C1365" s="66" t="s">
        <v>457</v>
      </c>
      <c r="D1365" s="67" t="s">
        <v>1773</v>
      </c>
    </row>
    <row r="1366" spans="3:4">
      <c r="C1366" s="66" t="s">
        <v>457</v>
      </c>
      <c r="D1366" s="67" t="s">
        <v>1774</v>
      </c>
    </row>
    <row r="1367" spans="3:4">
      <c r="C1367" s="66" t="s">
        <v>457</v>
      </c>
      <c r="D1367" s="67" t="s">
        <v>1775</v>
      </c>
    </row>
    <row r="1368" spans="3:4">
      <c r="C1368" s="66" t="s">
        <v>457</v>
      </c>
      <c r="D1368" s="67" t="s">
        <v>1776</v>
      </c>
    </row>
    <row r="1369" spans="3:4">
      <c r="C1369" s="66" t="s">
        <v>457</v>
      </c>
      <c r="D1369" s="67" t="s">
        <v>1777</v>
      </c>
    </row>
    <row r="1370" spans="3:4">
      <c r="C1370" s="66" t="s">
        <v>457</v>
      </c>
      <c r="D1370" s="67" t="s">
        <v>1778</v>
      </c>
    </row>
    <row r="1371" spans="3:4">
      <c r="C1371" s="66" t="s">
        <v>457</v>
      </c>
      <c r="D1371" s="67" t="s">
        <v>1779</v>
      </c>
    </row>
    <row r="1372" spans="3:4">
      <c r="C1372" s="66" t="s">
        <v>457</v>
      </c>
      <c r="D1372" s="67" t="s">
        <v>1780</v>
      </c>
    </row>
    <row r="1373" spans="3:4">
      <c r="C1373" s="66" t="s">
        <v>457</v>
      </c>
      <c r="D1373" s="67" t="s">
        <v>1781</v>
      </c>
    </row>
    <row r="1374" spans="3:4">
      <c r="C1374" s="66" t="s">
        <v>457</v>
      </c>
      <c r="D1374" s="67" t="s">
        <v>1782</v>
      </c>
    </row>
    <row r="1375" spans="3:4">
      <c r="C1375" s="66" t="s">
        <v>457</v>
      </c>
      <c r="D1375" s="67" t="s">
        <v>1783</v>
      </c>
    </row>
    <row r="1376" spans="3:4">
      <c r="C1376" s="66" t="s">
        <v>457</v>
      </c>
      <c r="D1376" s="67" t="s">
        <v>1784</v>
      </c>
    </row>
    <row r="1377" spans="3:4">
      <c r="C1377" s="66" t="s">
        <v>457</v>
      </c>
      <c r="D1377" s="67" t="s">
        <v>1785</v>
      </c>
    </row>
    <row r="1378" spans="3:4">
      <c r="C1378" s="66" t="s">
        <v>457</v>
      </c>
      <c r="D1378" s="67" t="s">
        <v>1786</v>
      </c>
    </row>
    <row r="1379" spans="3:4">
      <c r="C1379" s="66" t="s">
        <v>457</v>
      </c>
      <c r="D1379" s="67" t="s">
        <v>1787</v>
      </c>
    </row>
    <row r="1380" spans="3:4">
      <c r="C1380" s="66" t="s">
        <v>457</v>
      </c>
      <c r="D1380" s="67" t="s">
        <v>1788</v>
      </c>
    </row>
    <row r="1381" spans="3:4">
      <c r="C1381" s="66" t="s">
        <v>459</v>
      </c>
      <c r="D1381" s="67" t="s">
        <v>1789</v>
      </c>
    </row>
    <row r="1382" spans="3:4">
      <c r="C1382" s="66" t="s">
        <v>459</v>
      </c>
      <c r="D1382" s="67" t="s">
        <v>1790</v>
      </c>
    </row>
    <row r="1383" spans="3:4">
      <c r="C1383" s="66" t="s">
        <v>459</v>
      </c>
      <c r="D1383" s="67" t="s">
        <v>1791</v>
      </c>
    </row>
    <row r="1384" spans="3:4">
      <c r="C1384" s="66" t="s">
        <v>459</v>
      </c>
      <c r="D1384" s="67" t="s">
        <v>1792</v>
      </c>
    </row>
    <row r="1385" spans="3:4">
      <c r="C1385" s="66" t="s">
        <v>459</v>
      </c>
      <c r="D1385" s="67" t="s">
        <v>1793</v>
      </c>
    </row>
    <row r="1386" spans="3:4">
      <c r="C1386" s="66" t="s">
        <v>459</v>
      </c>
      <c r="D1386" s="67" t="s">
        <v>1794</v>
      </c>
    </row>
    <row r="1387" spans="3:4">
      <c r="C1387" s="66" t="s">
        <v>459</v>
      </c>
      <c r="D1387" s="67" t="s">
        <v>1795</v>
      </c>
    </row>
    <row r="1388" spans="3:4">
      <c r="C1388" s="66" t="s">
        <v>459</v>
      </c>
      <c r="D1388" s="67" t="s">
        <v>1796</v>
      </c>
    </row>
    <row r="1389" spans="3:4">
      <c r="C1389" s="66" t="s">
        <v>459</v>
      </c>
      <c r="D1389" s="67" t="s">
        <v>1797</v>
      </c>
    </row>
    <row r="1390" spans="3:4">
      <c r="C1390" s="66" t="s">
        <v>459</v>
      </c>
      <c r="D1390" s="67" t="s">
        <v>1798</v>
      </c>
    </row>
    <row r="1391" spans="3:4">
      <c r="C1391" s="66" t="s">
        <v>459</v>
      </c>
      <c r="D1391" s="67" t="s">
        <v>1799</v>
      </c>
    </row>
    <row r="1392" spans="3:4">
      <c r="C1392" s="66" t="s">
        <v>459</v>
      </c>
      <c r="D1392" s="67" t="s">
        <v>1800</v>
      </c>
    </row>
    <row r="1393" spans="3:4">
      <c r="C1393" s="66" t="s">
        <v>459</v>
      </c>
      <c r="D1393" s="67" t="s">
        <v>1801</v>
      </c>
    </row>
    <row r="1394" spans="3:4">
      <c r="C1394" s="66" t="s">
        <v>459</v>
      </c>
      <c r="D1394" s="67" t="s">
        <v>1802</v>
      </c>
    </row>
    <row r="1395" spans="3:4">
      <c r="C1395" s="66" t="s">
        <v>459</v>
      </c>
      <c r="D1395" s="67" t="s">
        <v>1803</v>
      </c>
    </row>
    <row r="1396" spans="3:4">
      <c r="C1396" s="66" t="s">
        <v>459</v>
      </c>
      <c r="D1396" s="67" t="s">
        <v>1804</v>
      </c>
    </row>
    <row r="1397" spans="3:4">
      <c r="C1397" s="66" t="s">
        <v>459</v>
      </c>
      <c r="D1397" s="67" t="s">
        <v>1805</v>
      </c>
    </row>
    <row r="1398" spans="3:4">
      <c r="C1398" s="66" t="s">
        <v>459</v>
      </c>
      <c r="D1398" s="67" t="s">
        <v>1806</v>
      </c>
    </row>
    <row r="1399" spans="3:4">
      <c r="C1399" s="66" t="s">
        <v>459</v>
      </c>
      <c r="D1399" s="67" t="s">
        <v>1807</v>
      </c>
    </row>
    <row r="1400" spans="3:4">
      <c r="C1400" s="66" t="s">
        <v>459</v>
      </c>
      <c r="D1400" s="67" t="s">
        <v>1808</v>
      </c>
    </row>
    <row r="1401" spans="3:4">
      <c r="C1401" s="66" t="s">
        <v>459</v>
      </c>
      <c r="D1401" s="67" t="s">
        <v>1809</v>
      </c>
    </row>
    <row r="1402" spans="3:4">
      <c r="C1402" s="66" t="s">
        <v>459</v>
      </c>
      <c r="D1402" s="67" t="s">
        <v>1810</v>
      </c>
    </row>
    <row r="1403" spans="3:4">
      <c r="C1403" s="66" t="s">
        <v>459</v>
      </c>
      <c r="D1403" s="67" t="s">
        <v>1811</v>
      </c>
    </row>
    <row r="1404" spans="3:4">
      <c r="C1404" s="66" t="s">
        <v>459</v>
      </c>
      <c r="D1404" s="67" t="s">
        <v>1812</v>
      </c>
    </row>
    <row r="1405" spans="3:4">
      <c r="C1405" s="66" t="s">
        <v>461</v>
      </c>
      <c r="D1405" s="67" t="s">
        <v>1813</v>
      </c>
    </row>
    <row r="1406" spans="3:4">
      <c r="C1406" s="66" t="s">
        <v>461</v>
      </c>
      <c r="D1406" s="67" t="s">
        <v>1814</v>
      </c>
    </row>
    <row r="1407" spans="3:4">
      <c r="C1407" s="66" t="s">
        <v>461</v>
      </c>
      <c r="D1407" s="67" t="s">
        <v>1815</v>
      </c>
    </row>
    <row r="1408" spans="3:4">
      <c r="C1408" s="66" t="s">
        <v>461</v>
      </c>
      <c r="D1408" s="67" t="s">
        <v>1816</v>
      </c>
    </row>
    <row r="1409" spans="3:4">
      <c r="C1409" s="66" t="s">
        <v>461</v>
      </c>
      <c r="D1409" s="67" t="s">
        <v>1817</v>
      </c>
    </row>
    <row r="1410" spans="3:4">
      <c r="C1410" s="66" t="s">
        <v>461</v>
      </c>
      <c r="D1410" s="67" t="s">
        <v>1818</v>
      </c>
    </row>
    <row r="1411" spans="3:4">
      <c r="C1411" s="66" t="s">
        <v>461</v>
      </c>
      <c r="D1411" s="67" t="s">
        <v>1819</v>
      </c>
    </row>
    <row r="1412" spans="3:4">
      <c r="C1412" s="66" t="s">
        <v>461</v>
      </c>
      <c r="D1412" s="67" t="s">
        <v>1820</v>
      </c>
    </row>
    <row r="1413" spans="3:4">
      <c r="C1413" s="66" t="s">
        <v>461</v>
      </c>
      <c r="D1413" s="67" t="s">
        <v>1821</v>
      </c>
    </row>
    <row r="1414" spans="3:4">
      <c r="C1414" s="66" t="s">
        <v>461</v>
      </c>
      <c r="D1414" s="67" t="s">
        <v>1822</v>
      </c>
    </row>
    <row r="1415" spans="3:4">
      <c r="C1415" s="66" t="s">
        <v>461</v>
      </c>
      <c r="D1415" s="67" t="s">
        <v>1823</v>
      </c>
    </row>
    <row r="1416" spans="3:4">
      <c r="C1416" s="66" t="s">
        <v>461</v>
      </c>
      <c r="D1416" s="67" t="s">
        <v>1824</v>
      </c>
    </row>
    <row r="1417" spans="3:4">
      <c r="C1417" s="66" t="s">
        <v>461</v>
      </c>
      <c r="D1417" s="67" t="s">
        <v>1825</v>
      </c>
    </row>
    <row r="1418" spans="3:4">
      <c r="C1418" s="66" t="s">
        <v>461</v>
      </c>
      <c r="D1418" s="67" t="s">
        <v>1826</v>
      </c>
    </row>
    <row r="1419" spans="3:4">
      <c r="C1419" s="66" t="s">
        <v>461</v>
      </c>
      <c r="D1419" s="67" t="s">
        <v>1827</v>
      </c>
    </row>
    <row r="1420" spans="3:4">
      <c r="C1420" s="66" t="s">
        <v>461</v>
      </c>
      <c r="D1420" s="67" t="s">
        <v>1828</v>
      </c>
    </row>
    <row r="1421" spans="3:4">
      <c r="C1421" s="66" t="s">
        <v>461</v>
      </c>
      <c r="D1421" s="67" t="s">
        <v>1829</v>
      </c>
    </row>
    <row r="1422" spans="3:4">
      <c r="C1422" s="66" t="s">
        <v>463</v>
      </c>
      <c r="D1422" s="67" t="s">
        <v>1830</v>
      </c>
    </row>
    <row r="1423" spans="3:4">
      <c r="C1423" s="66" t="s">
        <v>463</v>
      </c>
      <c r="D1423" s="67" t="s">
        <v>1831</v>
      </c>
    </row>
    <row r="1424" spans="3:4">
      <c r="C1424" s="66" t="s">
        <v>463</v>
      </c>
      <c r="D1424" s="67" t="s">
        <v>1832</v>
      </c>
    </row>
    <row r="1425" spans="3:4">
      <c r="C1425" s="66" t="s">
        <v>463</v>
      </c>
      <c r="D1425" s="67" t="s">
        <v>1833</v>
      </c>
    </row>
    <row r="1426" spans="3:4">
      <c r="C1426" s="66" t="s">
        <v>463</v>
      </c>
      <c r="D1426" s="67" t="s">
        <v>1834</v>
      </c>
    </row>
    <row r="1427" spans="3:4">
      <c r="C1427" s="66" t="s">
        <v>463</v>
      </c>
      <c r="D1427" s="67" t="s">
        <v>1835</v>
      </c>
    </row>
    <row r="1428" spans="3:4">
      <c r="C1428" s="66" t="s">
        <v>463</v>
      </c>
      <c r="D1428" s="67" t="s">
        <v>1836</v>
      </c>
    </row>
    <row r="1429" spans="3:4">
      <c r="C1429" s="66" t="s">
        <v>463</v>
      </c>
      <c r="D1429" s="67" t="s">
        <v>1837</v>
      </c>
    </row>
    <row r="1430" spans="3:4">
      <c r="C1430" s="66" t="s">
        <v>463</v>
      </c>
      <c r="D1430" s="67" t="s">
        <v>1838</v>
      </c>
    </row>
    <row r="1431" spans="3:4">
      <c r="C1431" s="66" t="s">
        <v>463</v>
      </c>
      <c r="D1431" s="67" t="s">
        <v>1839</v>
      </c>
    </row>
    <row r="1432" spans="3:4">
      <c r="C1432" s="66" t="s">
        <v>463</v>
      </c>
      <c r="D1432" s="67" t="s">
        <v>1840</v>
      </c>
    </row>
    <row r="1433" spans="3:4">
      <c r="C1433" s="66" t="s">
        <v>463</v>
      </c>
      <c r="D1433" s="67" t="s">
        <v>1841</v>
      </c>
    </row>
    <row r="1434" spans="3:4">
      <c r="C1434" s="66" t="s">
        <v>463</v>
      </c>
      <c r="D1434" s="67" t="s">
        <v>1842</v>
      </c>
    </row>
    <row r="1435" spans="3:4">
      <c r="C1435" s="66" t="s">
        <v>463</v>
      </c>
      <c r="D1435" s="67" t="s">
        <v>464</v>
      </c>
    </row>
    <row r="1436" spans="3:4">
      <c r="C1436" s="66" t="s">
        <v>463</v>
      </c>
      <c r="D1436" s="67" t="s">
        <v>1843</v>
      </c>
    </row>
    <row r="1437" spans="3:4">
      <c r="C1437" s="66" t="s">
        <v>463</v>
      </c>
      <c r="D1437" s="67" t="s">
        <v>1844</v>
      </c>
    </row>
    <row r="1438" spans="3:4">
      <c r="C1438" s="66" t="s">
        <v>463</v>
      </c>
      <c r="D1438" s="67" t="s">
        <v>1845</v>
      </c>
    </row>
    <row r="1439" spans="3:4">
      <c r="C1439" s="66" t="s">
        <v>463</v>
      </c>
      <c r="D1439" s="67" t="s">
        <v>1846</v>
      </c>
    </row>
    <row r="1440" spans="3:4">
      <c r="C1440" s="66" t="s">
        <v>463</v>
      </c>
      <c r="D1440" s="67" t="s">
        <v>1847</v>
      </c>
    </row>
    <row r="1441" spans="3:4">
      <c r="C1441" s="66" t="s">
        <v>463</v>
      </c>
      <c r="D1441" s="67" t="s">
        <v>1848</v>
      </c>
    </row>
    <row r="1442" spans="3:4">
      <c r="C1442" s="66" t="s">
        <v>465</v>
      </c>
      <c r="D1442" s="67" t="s">
        <v>1849</v>
      </c>
    </row>
    <row r="1443" spans="3:4">
      <c r="C1443" s="66" t="s">
        <v>465</v>
      </c>
      <c r="D1443" s="67" t="s">
        <v>1850</v>
      </c>
    </row>
    <row r="1444" spans="3:4">
      <c r="C1444" s="66" t="s">
        <v>465</v>
      </c>
      <c r="D1444" s="67" t="s">
        <v>1851</v>
      </c>
    </row>
    <row r="1445" spans="3:4">
      <c r="C1445" s="66" t="s">
        <v>465</v>
      </c>
      <c r="D1445" s="67" t="s">
        <v>1852</v>
      </c>
    </row>
    <row r="1446" spans="3:4">
      <c r="C1446" s="66" t="s">
        <v>465</v>
      </c>
      <c r="D1446" s="67" t="s">
        <v>1853</v>
      </c>
    </row>
    <row r="1447" spans="3:4">
      <c r="C1447" s="66" t="s">
        <v>465</v>
      </c>
      <c r="D1447" s="67" t="s">
        <v>1854</v>
      </c>
    </row>
    <row r="1448" spans="3:4">
      <c r="C1448" s="66" t="s">
        <v>465</v>
      </c>
      <c r="D1448" s="67" t="s">
        <v>1855</v>
      </c>
    </row>
    <row r="1449" spans="3:4">
      <c r="C1449" s="66" t="s">
        <v>465</v>
      </c>
      <c r="D1449" s="67" t="s">
        <v>1856</v>
      </c>
    </row>
    <row r="1450" spans="3:4">
      <c r="C1450" s="66" t="s">
        <v>465</v>
      </c>
      <c r="D1450" s="67" t="s">
        <v>1857</v>
      </c>
    </row>
    <row r="1451" spans="3:4">
      <c r="C1451" s="66" t="s">
        <v>465</v>
      </c>
      <c r="D1451" s="67" t="s">
        <v>1858</v>
      </c>
    </row>
    <row r="1452" spans="3:4">
      <c r="C1452" s="66" t="s">
        <v>465</v>
      </c>
      <c r="D1452" s="67" t="s">
        <v>1859</v>
      </c>
    </row>
    <row r="1453" spans="3:4">
      <c r="C1453" s="66" t="s">
        <v>465</v>
      </c>
      <c r="D1453" s="67" t="s">
        <v>1860</v>
      </c>
    </row>
    <row r="1454" spans="3:4">
      <c r="C1454" s="66" t="s">
        <v>465</v>
      </c>
      <c r="D1454" s="67" t="s">
        <v>1861</v>
      </c>
    </row>
    <row r="1455" spans="3:4">
      <c r="C1455" s="66" t="s">
        <v>465</v>
      </c>
      <c r="D1455" s="67" t="s">
        <v>1862</v>
      </c>
    </row>
    <row r="1456" spans="3:4">
      <c r="C1456" s="66" t="s">
        <v>465</v>
      </c>
      <c r="D1456" s="67" t="s">
        <v>1863</v>
      </c>
    </row>
    <row r="1457" spans="3:4">
      <c r="C1457" s="66" t="s">
        <v>465</v>
      </c>
      <c r="D1457" s="67" t="s">
        <v>1864</v>
      </c>
    </row>
    <row r="1458" spans="3:4">
      <c r="C1458" s="66" t="s">
        <v>465</v>
      </c>
      <c r="D1458" s="67" t="s">
        <v>1865</v>
      </c>
    </row>
    <row r="1459" spans="3:4">
      <c r="C1459" s="66" t="s">
        <v>465</v>
      </c>
      <c r="D1459" s="67" t="s">
        <v>1866</v>
      </c>
    </row>
    <row r="1460" spans="3:4">
      <c r="C1460" s="66" t="s">
        <v>465</v>
      </c>
      <c r="D1460" s="67" t="s">
        <v>1867</v>
      </c>
    </row>
    <row r="1461" spans="3:4">
      <c r="C1461" s="66" t="s">
        <v>465</v>
      </c>
      <c r="D1461" s="67" t="s">
        <v>1868</v>
      </c>
    </row>
    <row r="1462" spans="3:4">
      <c r="C1462" s="66" t="s">
        <v>465</v>
      </c>
      <c r="D1462" s="67" t="s">
        <v>1869</v>
      </c>
    </row>
    <row r="1463" spans="3:4">
      <c r="C1463" s="66" t="s">
        <v>465</v>
      </c>
      <c r="D1463" s="67" t="s">
        <v>1870</v>
      </c>
    </row>
    <row r="1464" spans="3:4">
      <c r="C1464" s="66" t="s">
        <v>465</v>
      </c>
      <c r="D1464" s="67" t="s">
        <v>1871</v>
      </c>
    </row>
    <row r="1465" spans="3:4">
      <c r="C1465" s="66" t="s">
        <v>465</v>
      </c>
      <c r="D1465" s="67" t="s">
        <v>1872</v>
      </c>
    </row>
    <row r="1466" spans="3:4">
      <c r="C1466" s="66" t="s">
        <v>465</v>
      </c>
      <c r="D1466" s="67" t="s">
        <v>1873</v>
      </c>
    </row>
    <row r="1467" spans="3:4">
      <c r="C1467" s="66" t="s">
        <v>465</v>
      </c>
      <c r="D1467" s="67" t="s">
        <v>1874</v>
      </c>
    </row>
    <row r="1468" spans="3:4">
      <c r="C1468" s="66" t="s">
        <v>465</v>
      </c>
      <c r="D1468" s="67" t="s">
        <v>1875</v>
      </c>
    </row>
    <row r="1469" spans="3:4">
      <c r="C1469" s="66" t="s">
        <v>465</v>
      </c>
      <c r="D1469" s="67" t="s">
        <v>1876</v>
      </c>
    </row>
    <row r="1470" spans="3:4">
      <c r="C1470" s="66" t="s">
        <v>465</v>
      </c>
      <c r="D1470" s="67" t="s">
        <v>1877</v>
      </c>
    </row>
    <row r="1471" spans="3:4">
      <c r="C1471" s="66" t="s">
        <v>465</v>
      </c>
      <c r="D1471" s="67" t="s">
        <v>1878</v>
      </c>
    </row>
    <row r="1472" spans="3:4">
      <c r="C1472" s="66" t="s">
        <v>465</v>
      </c>
      <c r="D1472" s="67" t="s">
        <v>1879</v>
      </c>
    </row>
    <row r="1473" spans="3:4">
      <c r="C1473" s="66" t="s">
        <v>465</v>
      </c>
      <c r="D1473" s="67" t="s">
        <v>1880</v>
      </c>
    </row>
    <row r="1474" spans="3:4">
      <c r="C1474" s="66" t="s">
        <v>465</v>
      </c>
      <c r="D1474" s="67" t="s">
        <v>1881</v>
      </c>
    </row>
    <row r="1475" spans="3:4">
      <c r="C1475" s="66" t="s">
        <v>465</v>
      </c>
      <c r="D1475" s="67" t="s">
        <v>1882</v>
      </c>
    </row>
    <row r="1476" spans="3:4">
      <c r="C1476" s="66" t="s">
        <v>467</v>
      </c>
      <c r="D1476" s="67" t="s">
        <v>1883</v>
      </c>
    </row>
    <row r="1477" spans="3:4">
      <c r="C1477" s="66" t="s">
        <v>467</v>
      </c>
      <c r="D1477" s="67" t="s">
        <v>1884</v>
      </c>
    </row>
    <row r="1478" spans="3:4">
      <c r="C1478" s="66" t="s">
        <v>467</v>
      </c>
      <c r="D1478" s="67" t="s">
        <v>1885</v>
      </c>
    </row>
    <row r="1479" spans="3:4">
      <c r="C1479" s="66" t="s">
        <v>467</v>
      </c>
      <c r="D1479" s="67" t="s">
        <v>1886</v>
      </c>
    </row>
    <row r="1480" spans="3:4">
      <c r="C1480" s="66" t="s">
        <v>467</v>
      </c>
      <c r="D1480" s="67" t="s">
        <v>1887</v>
      </c>
    </row>
    <row r="1481" spans="3:4">
      <c r="C1481" s="66" t="s">
        <v>467</v>
      </c>
      <c r="D1481" s="67" t="s">
        <v>1888</v>
      </c>
    </row>
    <row r="1482" spans="3:4">
      <c r="C1482" s="66" t="s">
        <v>467</v>
      </c>
      <c r="D1482" s="67" t="s">
        <v>1889</v>
      </c>
    </row>
    <row r="1483" spans="3:4">
      <c r="C1483" s="66" t="s">
        <v>467</v>
      </c>
      <c r="D1483" s="67" t="s">
        <v>1890</v>
      </c>
    </row>
    <row r="1484" spans="3:4">
      <c r="C1484" s="66" t="s">
        <v>467</v>
      </c>
      <c r="D1484" s="67" t="s">
        <v>1891</v>
      </c>
    </row>
    <row r="1485" spans="3:4">
      <c r="C1485" s="66" t="s">
        <v>467</v>
      </c>
      <c r="D1485" s="67" t="s">
        <v>1892</v>
      </c>
    </row>
    <row r="1486" spans="3:4">
      <c r="C1486" s="66" t="s">
        <v>467</v>
      </c>
      <c r="D1486" s="67" t="s">
        <v>1893</v>
      </c>
    </row>
    <row r="1487" spans="3:4">
      <c r="C1487" s="66" t="s">
        <v>467</v>
      </c>
      <c r="D1487" s="67" t="s">
        <v>1894</v>
      </c>
    </row>
    <row r="1488" spans="3:4">
      <c r="C1488" s="66" t="s">
        <v>467</v>
      </c>
      <c r="D1488" s="67" t="s">
        <v>1895</v>
      </c>
    </row>
    <row r="1489" spans="3:4">
      <c r="C1489" s="66" t="s">
        <v>467</v>
      </c>
      <c r="D1489" s="67" t="s">
        <v>1896</v>
      </c>
    </row>
    <row r="1490" spans="3:4">
      <c r="C1490" s="66" t="s">
        <v>467</v>
      </c>
      <c r="D1490" s="67" t="s">
        <v>1897</v>
      </c>
    </row>
    <row r="1491" spans="3:4">
      <c r="C1491" s="66" t="s">
        <v>467</v>
      </c>
      <c r="D1491" s="67" t="s">
        <v>1898</v>
      </c>
    </row>
    <row r="1492" spans="3:4">
      <c r="C1492" s="66" t="s">
        <v>467</v>
      </c>
      <c r="D1492" s="67" t="s">
        <v>1899</v>
      </c>
    </row>
    <row r="1493" spans="3:4">
      <c r="C1493" s="66" t="s">
        <v>467</v>
      </c>
      <c r="D1493" s="67" t="s">
        <v>1900</v>
      </c>
    </row>
    <row r="1494" spans="3:4">
      <c r="C1494" s="66" t="s">
        <v>467</v>
      </c>
      <c r="D1494" s="67" t="s">
        <v>1901</v>
      </c>
    </row>
    <row r="1495" spans="3:4">
      <c r="C1495" s="66" t="s">
        <v>467</v>
      </c>
      <c r="D1495" s="67" t="s">
        <v>1902</v>
      </c>
    </row>
    <row r="1496" spans="3:4">
      <c r="C1496" s="66" t="s">
        <v>467</v>
      </c>
      <c r="D1496" s="67" t="s">
        <v>1903</v>
      </c>
    </row>
    <row r="1497" spans="3:4">
      <c r="C1497" s="66" t="s">
        <v>467</v>
      </c>
      <c r="D1497" s="67" t="s">
        <v>1904</v>
      </c>
    </row>
    <row r="1498" spans="3:4">
      <c r="C1498" s="66" t="s">
        <v>467</v>
      </c>
      <c r="D1498" s="67" t="s">
        <v>1905</v>
      </c>
    </row>
    <row r="1499" spans="3:4">
      <c r="C1499" s="66" t="s">
        <v>467</v>
      </c>
      <c r="D1499" s="67" t="s">
        <v>1906</v>
      </c>
    </row>
    <row r="1500" spans="3:4">
      <c r="C1500" s="66" t="s">
        <v>467</v>
      </c>
      <c r="D1500" s="67" t="s">
        <v>1907</v>
      </c>
    </row>
    <row r="1501" spans="3:4">
      <c r="C1501" s="66" t="s">
        <v>467</v>
      </c>
      <c r="D1501" s="67" t="s">
        <v>1908</v>
      </c>
    </row>
    <row r="1502" spans="3:4">
      <c r="C1502" s="66" t="s">
        <v>467</v>
      </c>
      <c r="D1502" s="67" t="s">
        <v>1909</v>
      </c>
    </row>
    <row r="1503" spans="3:4">
      <c r="C1503" s="66" t="s">
        <v>467</v>
      </c>
      <c r="D1503" s="67" t="s">
        <v>1910</v>
      </c>
    </row>
    <row r="1504" spans="3:4">
      <c r="C1504" s="66" t="s">
        <v>1911</v>
      </c>
      <c r="D1504" s="67" t="s">
        <v>1912</v>
      </c>
    </row>
    <row r="1505" spans="3:4">
      <c r="C1505" s="66" t="s">
        <v>467</v>
      </c>
      <c r="D1505" s="67" t="s">
        <v>1913</v>
      </c>
    </row>
    <row r="1506" spans="3:4">
      <c r="C1506" s="66" t="s">
        <v>467</v>
      </c>
      <c r="D1506" s="67" t="s">
        <v>1914</v>
      </c>
    </row>
    <row r="1507" spans="3:4">
      <c r="C1507" s="66" t="s">
        <v>467</v>
      </c>
      <c r="D1507" s="67" t="s">
        <v>1915</v>
      </c>
    </row>
    <row r="1508" spans="3:4">
      <c r="C1508" s="66" t="s">
        <v>467</v>
      </c>
      <c r="D1508" s="67" t="s">
        <v>1916</v>
      </c>
    </row>
    <row r="1509" spans="3:4">
      <c r="C1509" s="66" t="s">
        <v>467</v>
      </c>
      <c r="D1509" s="67" t="s">
        <v>1917</v>
      </c>
    </row>
    <row r="1510" spans="3:4">
      <c r="C1510" s="66" t="s">
        <v>467</v>
      </c>
      <c r="D1510" s="67" t="s">
        <v>1918</v>
      </c>
    </row>
    <row r="1511" spans="3:4">
      <c r="C1511" s="66" t="s">
        <v>467</v>
      </c>
      <c r="D1511" s="67" t="s">
        <v>1919</v>
      </c>
    </row>
    <row r="1512" spans="3:4">
      <c r="C1512" s="66" t="s">
        <v>467</v>
      </c>
      <c r="D1512" s="67" t="s">
        <v>1920</v>
      </c>
    </row>
    <row r="1513" spans="3:4">
      <c r="C1513" s="66" t="s">
        <v>467</v>
      </c>
      <c r="D1513" s="67" t="s">
        <v>1921</v>
      </c>
    </row>
    <row r="1514" spans="3:4">
      <c r="C1514" s="66" t="s">
        <v>467</v>
      </c>
      <c r="D1514" s="67" t="s">
        <v>1922</v>
      </c>
    </row>
    <row r="1515" spans="3:4">
      <c r="C1515" s="66" t="s">
        <v>467</v>
      </c>
      <c r="D1515" s="67" t="s">
        <v>1923</v>
      </c>
    </row>
    <row r="1516" spans="3:4">
      <c r="C1516" s="66" t="s">
        <v>467</v>
      </c>
      <c r="D1516" s="67" t="s">
        <v>1924</v>
      </c>
    </row>
    <row r="1517" spans="3:4">
      <c r="C1517" s="66" t="s">
        <v>467</v>
      </c>
      <c r="D1517" s="67" t="s">
        <v>1925</v>
      </c>
    </row>
    <row r="1518" spans="3:4">
      <c r="C1518" s="66" t="s">
        <v>467</v>
      </c>
      <c r="D1518" s="67" t="s">
        <v>1926</v>
      </c>
    </row>
    <row r="1519" spans="3:4">
      <c r="C1519" s="66" t="s">
        <v>467</v>
      </c>
      <c r="D1519" s="67" t="s">
        <v>1927</v>
      </c>
    </row>
    <row r="1520" spans="3:4">
      <c r="C1520" s="66" t="s">
        <v>467</v>
      </c>
      <c r="D1520" s="67" t="s">
        <v>1928</v>
      </c>
    </row>
    <row r="1521" spans="3:4">
      <c r="C1521" s="66" t="s">
        <v>467</v>
      </c>
      <c r="D1521" s="67" t="s">
        <v>1929</v>
      </c>
    </row>
    <row r="1522" spans="3:4">
      <c r="C1522" s="66" t="s">
        <v>467</v>
      </c>
      <c r="D1522" s="67" t="s">
        <v>1930</v>
      </c>
    </row>
    <row r="1523" spans="3:4">
      <c r="C1523" s="66" t="s">
        <v>467</v>
      </c>
      <c r="D1523" s="67" t="s">
        <v>1672</v>
      </c>
    </row>
    <row r="1524" spans="3:4">
      <c r="C1524" s="66" t="s">
        <v>467</v>
      </c>
      <c r="D1524" s="67" t="s">
        <v>1931</v>
      </c>
    </row>
    <row r="1525" spans="3:4">
      <c r="C1525" s="66" t="s">
        <v>467</v>
      </c>
      <c r="D1525" s="67" t="s">
        <v>1932</v>
      </c>
    </row>
    <row r="1526" spans="3:4">
      <c r="C1526" s="66" t="s">
        <v>467</v>
      </c>
      <c r="D1526" s="67" t="s">
        <v>1933</v>
      </c>
    </row>
    <row r="1527" spans="3:4">
      <c r="C1527" s="66" t="s">
        <v>467</v>
      </c>
      <c r="D1527" s="67" t="s">
        <v>713</v>
      </c>
    </row>
    <row r="1528" spans="3:4">
      <c r="C1528" s="66" t="s">
        <v>467</v>
      </c>
      <c r="D1528" s="67" t="s">
        <v>1934</v>
      </c>
    </row>
    <row r="1529" spans="3:4">
      <c r="C1529" s="66" t="s">
        <v>467</v>
      </c>
      <c r="D1529" s="67" t="s">
        <v>1935</v>
      </c>
    </row>
    <row r="1530" spans="3:4">
      <c r="C1530" s="66" t="s">
        <v>467</v>
      </c>
      <c r="D1530" s="67" t="s">
        <v>1936</v>
      </c>
    </row>
    <row r="1531" spans="3:4">
      <c r="C1531" s="66" t="s">
        <v>467</v>
      </c>
      <c r="D1531" s="67" t="s">
        <v>1937</v>
      </c>
    </row>
    <row r="1532" spans="3:4">
      <c r="C1532" s="66" t="s">
        <v>467</v>
      </c>
      <c r="D1532" s="67" t="s">
        <v>1938</v>
      </c>
    </row>
    <row r="1533" spans="3:4">
      <c r="C1533" s="66" t="s">
        <v>467</v>
      </c>
      <c r="D1533" s="67" t="s">
        <v>1939</v>
      </c>
    </row>
    <row r="1534" spans="3:4">
      <c r="C1534" s="66" t="s">
        <v>467</v>
      </c>
      <c r="D1534" s="67" t="s">
        <v>1940</v>
      </c>
    </row>
    <row r="1535" spans="3:4">
      <c r="C1535" s="66" t="s">
        <v>467</v>
      </c>
      <c r="D1535" s="67" t="s">
        <v>1941</v>
      </c>
    </row>
    <row r="1536" spans="3:4">
      <c r="C1536" s="66" t="s">
        <v>469</v>
      </c>
      <c r="D1536" s="67" t="s">
        <v>1942</v>
      </c>
    </row>
    <row r="1537" spans="3:4">
      <c r="C1537" s="66" t="s">
        <v>469</v>
      </c>
      <c r="D1537" s="67" t="s">
        <v>1943</v>
      </c>
    </row>
    <row r="1538" spans="3:4">
      <c r="C1538" s="66" t="s">
        <v>469</v>
      </c>
      <c r="D1538" s="67" t="s">
        <v>1944</v>
      </c>
    </row>
    <row r="1539" spans="3:4">
      <c r="C1539" s="66" t="s">
        <v>469</v>
      </c>
      <c r="D1539" s="67" t="s">
        <v>1945</v>
      </c>
    </row>
    <row r="1540" spans="3:4">
      <c r="C1540" s="66" t="s">
        <v>469</v>
      </c>
      <c r="D1540" s="67" t="s">
        <v>1946</v>
      </c>
    </row>
    <row r="1541" spans="3:4">
      <c r="C1541" s="66" t="s">
        <v>469</v>
      </c>
      <c r="D1541" s="67" t="s">
        <v>1947</v>
      </c>
    </row>
    <row r="1542" spans="3:4">
      <c r="C1542" s="66" t="s">
        <v>469</v>
      </c>
      <c r="D1542" s="67" t="s">
        <v>1948</v>
      </c>
    </row>
    <row r="1543" spans="3:4">
      <c r="C1543" s="66" t="s">
        <v>469</v>
      </c>
      <c r="D1543" s="67" t="s">
        <v>1949</v>
      </c>
    </row>
    <row r="1544" spans="3:4">
      <c r="C1544" s="66" t="s">
        <v>469</v>
      </c>
      <c r="D1544" s="67" t="s">
        <v>1950</v>
      </c>
    </row>
    <row r="1545" spans="3:4">
      <c r="C1545" s="66" t="s">
        <v>469</v>
      </c>
      <c r="D1545" s="67" t="s">
        <v>1951</v>
      </c>
    </row>
    <row r="1546" spans="3:4">
      <c r="C1546" s="66" t="s">
        <v>469</v>
      </c>
      <c r="D1546" s="67" t="s">
        <v>1952</v>
      </c>
    </row>
    <row r="1547" spans="3:4">
      <c r="C1547" s="66" t="s">
        <v>469</v>
      </c>
      <c r="D1547" s="67" t="s">
        <v>1953</v>
      </c>
    </row>
    <row r="1548" spans="3:4">
      <c r="C1548" s="66" t="s">
        <v>469</v>
      </c>
      <c r="D1548" s="67" t="s">
        <v>1954</v>
      </c>
    </row>
    <row r="1549" spans="3:4">
      <c r="C1549" s="66" t="s">
        <v>469</v>
      </c>
      <c r="D1549" s="67" t="s">
        <v>1955</v>
      </c>
    </row>
    <row r="1550" spans="3:4">
      <c r="C1550" s="66" t="s">
        <v>469</v>
      </c>
      <c r="D1550" s="67" t="s">
        <v>1956</v>
      </c>
    </row>
    <row r="1551" spans="3:4">
      <c r="C1551" s="66" t="s">
        <v>469</v>
      </c>
      <c r="D1551" s="67" t="s">
        <v>1957</v>
      </c>
    </row>
    <row r="1552" spans="3:4">
      <c r="C1552" s="66" t="s">
        <v>469</v>
      </c>
      <c r="D1552" s="67" t="s">
        <v>1958</v>
      </c>
    </row>
    <row r="1553" spans="3:4">
      <c r="C1553" s="66" t="s">
        <v>469</v>
      </c>
      <c r="D1553" s="67" t="s">
        <v>1959</v>
      </c>
    </row>
    <row r="1554" spans="3:4">
      <c r="C1554" s="66" t="s">
        <v>469</v>
      </c>
      <c r="D1554" s="67" t="s">
        <v>1960</v>
      </c>
    </row>
    <row r="1555" spans="3:4">
      <c r="C1555" s="66" t="s">
        <v>469</v>
      </c>
      <c r="D1555" s="67" t="s">
        <v>1961</v>
      </c>
    </row>
    <row r="1556" spans="3:4">
      <c r="C1556" s="66" t="s">
        <v>471</v>
      </c>
      <c r="D1556" s="67" t="s">
        <v>1962</v>
      </c>
    </row>
    <row r="1557" spans="3:4">
      <c r="C1557" s="66" t="s">
        <v>471</v>
      </c>
      <c r="D1557" s="67" t="s">
        <v>1963</v>
      </c>
    </row>
    <row r="1558" spans="3:4">
      <c r="C1558" s="66" t="s">
        <v>471</v>
      </c>
      <c r="D1558" s="67" t="s">
        <v>1964</v>
      </c>
    </row>
    <row r="1559" spans="3:4">
      <c r="C1559" s="66" t="s">
        <v>471</v>
      </c>
      <c r="D1559" s="67" t="s">
        <v>1965</v>
      </c>
    </row>
    <row r="1560" spans="3:4">
      <c r="C1560" s="66" t="s">
        <v>471</v>
      </c>
      <c r="D1560" s="67" t="s">
        <v>1966</v>
      </c>
    </row>
    <row r="1561" spans="3:4">
      <c r="C1561" s="66" t="s">
        <v>471</v>
      </c>
      <c r="D1561" s="67" t="s">
        <v>1967</v>
      </c>
    </row>
    <row r="1562" spans="3:4">
      <c r="C1562" s="66" t="s">
        <v>471</v>
      </c>
      <c r="D1562" s="67" t="s">
        <v>1968</v>
      </c>
    </row>
    <row r="1563" spans="3:4">
      <c r="C1563" s="66" t="s">
        <v>471</v>
      </c>
      <c r="D1563" s="67" t="s">
        <v>1969</v>
      </c>
    </row>
    <row r="1564" spans="3:4">
      <c r="C1564" s="66" t="s">
        <v>471</v>
      </c>
      <c r="D1564" s="67" t="s">
        <v>1970</v>
      </c>
    </row>
    <row r="1565" spans="3:4">
      <c r="C1565" s="66" t="s">
        <v>471</v>
      </c>
      <c r="D1565" s="67" t="s">
        <v>1971</v>
      </c>
    </row>
    <row r="1566" spans="3:4">
      <c r="C1566" s="66" t="s">
        <v>471</v>
      </c>
      <c r="D1566" s="67" t="s">
        <v>1972</v>
      </c>
    </row>
    <row r="1567" spans="3:4">
      <c r="C1567" s="66" t="s">
        <v>471</v>
      </c>
      <c r="D1567" s="67" t="s">
        <v>1973</v>
      </c>
    </row>
    <row r="1568" spans="3:4">
      <c r="C1568" s="66" t="s">
        <v>471</v>
      </c>
      <c r="D1568" s="67" t="s">
        <v>1974</v>
      </c>
    </row>
    <row r="1569" spans="3:4">
      <c r="C1569" s="66" t="s">
        <v>471</v>
      </c>
      <c r="D1569" s="67" t="s">
        <v>1975</v>
      </c>
    </row>
    <row r="1570" spans="3:4">
      <c r="C1570" s="66" t="s">
        <v>471</v>
      </c>
      <c r="D1570" s="67" t="s">
        <v>1976</v>
      </c>
    </row>
    <row r="1571" spans="3:4">
      <c r="C1571" s="66" t="s">
        <v>471</v>
      </c>
      <c r="D1571" s="67" t="s">
        <v>1977</v>
      </c>
    </row>
    <row r="1572" spans="3:4">
      <c r="C1572" s="66" t="s">
        <v>471</v>
      </c>
      <c r="D1572" s="67" t="s">
        <v>1978</v>
      </c>
    </row>
    <row r="1573" spans="3:4">
      <c r="C1573" s="66" t="s">
        <v>471</v>
      </c>
      <c r="D1573" s="67" t="s">
        <v>1979</v>
      </c>
    </row>
    <row r="1574" spans="3:4">
      <c r="C1574" s="66" t="s">
        <v>471</v>
      </c>
      <c r="D1574" s="67" t="s">
        <v>1980</v>
      </c>
    </row>
    <row r="1575" spans="3:4">
      <c r="C1575" s="66" t="s">
        <v>471</v>
      </c>
      <c r="D1575" s="67" t="s">
        <v>1981</v>
      </c>
    </row>
    <row r="1576" spans="3:4">
      <c r="C1576" s="66" t="s">
        <v>471</v>
      </c>
      <c r="D1576" s="67" t="s">
        <v>1982</v>
      </c>
    </row>
    <row r="1577" spans="3:4">
      <c r="C1577" s="66" t="s">
        <v>473</v>
      </c>
      <c r="D1577" s="67" t="s">
        <v>1983</v>
      </c>
    </row>
    <row r="1578" spans="3:4">
      <c r="C1578" s="66" t="s">
        <v>473</v>
      </c>
      <c r="D1578" s="67" t="s">
        <v>1984</v>
      </c>
    </row>
    <row r="1579" spans="3:4">
      <c r="C1579" s="66" t="s">
        <v>473</v>
      </c>
      <c r="D1579" s="67" t="s">
        <v>1985</v>
      </c>
    </row>
    <row r="1580" spans="3:4">
      <c r="C1580" s="66" t="s">
        <v>473</v>
      </c>
      <c r="D1580" s="67" t="s">
        <v>1986</v>
      </c>
    </row>
    <row r="1581" spans="3:4">
      <c r="C1581" s="66" t="s">
        <v>473</v>
      </c>
      <c r="D1581" s="67" t="s">
        <v>1987</v>
      </c>
    </row>
    <row r="1582" spans="3:4">
      <c r="C1582" s="66" t="s">
        <v>473</v>
      </c>
      <c r="D1582" s="67" t="s">
        <v>1988</v>
      </c>
    </row>
    <row r="1583" spans="3:4">
      <c r="C1583" s="66" t="s">
        <v>473</v>
      </c>
      <c r="D1583" s="67" t="s">
        <v>1989</v>
      </c>
    </row>
    <row r="1584" spans="3:4">
      <c r="C1584" s="66" t="s">
        <v>473</v>
      </c>
      <c r="D1584" s="67" t="s">
        <v>1990</v>
      </c>
    </row>
    <row r="1585" spans="3:4">
      <c r="C1585" s="66" t="s">
        <v>473</v>
      </c>
      <c r="D1585" s="67" t="s">
        <v>1991</v>
      </c>
    </row>
    <row r="1586" spans="3:4">
      <c r="C1586" s="66" t="s">
        <v>473</v>
      </c>
      <c r="D1586" s="67" t="s">
        <v>1992</v>
      </c>
    </row>
    <row r="1587" spans="3:4">
      <c r="C1587" s="66" t="s">
        <v>473</v>
      </c>
      <c r="D1587" s="67" t="s">
        <v>1993</v>
      </c>
    </row>
    <row r="1588" spans="3:4">
      <c r="C1588" s="66" t="s">
        <v>473</v>
      </c>
      <c r="D1588" s="67" t="s">
        <v>1994</v>
      </c>
    </row>
    <row r="1589" spans="3:4">
      <c r="C1589" s="66" t="s">
        <v>473</v>
      </c>
      <c r="D1589" s="67" t="s">
        <v>1995</v>
      </c>
    </row>
    <row r="1590" spans="3:4">
      <c r="C1590" s="66" t="s">
        <v>473</v>
      </c>
      <c r="D1590" s="67" t="s">
        <v>1996</v>
      </c>
    </row>
    <row r="1591" spans="3:4">
      <c r="C1591" s="66" t="s">
        <v>473</v>
      </c>
      <c r="D1591" s="67" t="s">
        <v>726</v>
      </c>
    </row>
    <row r="1592" spans="3:4">
      <c r="C1592" s="66" t="s">
        <v>473</v>
      </c>
      <c r="D1592" s="67" t="s">
        <v>1997</v>
      </c>
    </row>
    <row r="1593" spans="3:4">
      <c r="C1593" s="66" t="s">
        <v>473</v>
      </c>
      <c r="D1593" s="67" t="s">
        <v>1998</v>
      </c>
    </row>
    <row r="1594" spans="3:4">
      <c r="C1594" s="66" t="s">
        <v>473</v>
      </c>
      <c r="D1594" s="67" t="s">
        <v>1999</v>
      </c>
    </row>
    <row r="1595" spans="3:4">
      <c r="C1595" s="66" t="s">
        <v>473</v>
      </c>
      <c r="D1595" s="67" t="s">
        <v>2000</v>
      </c>
    </row>
    <row r="1596" spans="3:4">
      <c r="C1596" s="66" t="s">
        <v>473</v>
      </c>
      <c r="D1596" s="67" t="s">
        <v>2001</v>
      </c>
    </row>
    <row r="1597" spans="3:4">
      <c r="C1597" s="66" t="s">
        <v>473</v>
      </c>
      <c r="D1597" s="67" t="s">
        <v>2002</v>
      </c>
    </row>
    <row r="1598" spans="3:4">
      <c r="C1598" s="66" t="s">
        <v>473</v>
      </c>
      <c r="D1598" s="67" t="s">
        <v>2003</v>
      </c>
    </row>
    <row r="1599" spans="3:4">
      <c r="C1599" s="66" t="s">
        <v>473</v>
      </c>
      <c r="D1599" s="67" t="s">
        <v>783</v>
      </c>
    </row>
    <row r="1600" spans="3:4">
      <c r="C1600" s="66" t="s">
        <v>473</v>
      </c>
      <c r="D1600" s="67" t="s">
        <v>2004</v>
      </c>
    </row>
    <row r="1601" spans="3:4">
      <c r="C1601" s="66" t="s">
        <v>473</v>
      </c>
      <c r="D1601" s="67" t="s">
        <v>1304</v>
      </c>
    </row>
    <row r="1602" spans="3:4">
      <c r="C1602" s="66" t="s">
        <v>473</v>
      </c>
      <c r="D1602" s="67" t="s">
        <v>2005</v>
      </c>
    </row>
    <row r="1603" spans="3:4">
      <c r="C1603" s="66" t="s">
        <v>473</v>
      </c>
      <c r="D1603" s="67" t="s">
        <v>2006</v>
      </c>
    </row>
    <row r="1604" spans="3:4">
      <c r="C1604" s="66" t="s">
        <v>473</v>
      </c>
      <c r="D1604" s="67" t="s">
        <v>2007</v>
      </c>
    </row>
    <row r="1605" spans="3:4">
      <c r="C1605" s="66" t="s">
        <v>473</v>
      </c>
      <c r="D1605" s="67" t="s">
        <v>2008</v>
      </c>
    </row>
    <row r="1606" spans="3:4">
      <c r="C1606" s="66" t="s">
        <v>473</v>
      </c>
      <c r="D1606" s="67" t="s">
        <v>2009</v>
      </c>
    </row>
    <row r="1607" spans="3:4">
      <c r="C1607" s="66" t="s">
        <v>473</v>
      </c>
      <c r="D1607" s="67" t="s">
        <v>2010</v>
      </c>
    </row>
    <row r="1608" spans="3:4">
      <c r="C1608" s="66" t="s">
        <v>473</v>
      </c>
      <c r="D1608" s="67" t="s">
        <v>2011</v>
      </c>
    </row>
    <row r="1609" spans="3:4">
      <c r="C1609" s="66" t="s">
        <v>473</v>
      </c>
      <c r="D1609" s="67" t="s">
        <v>2012</v>
      </c>
    </row>
    <row r="1610" spans="3:4">
      <c r="C1610" s="66" t="s">
        <v>473</v>
      </c>
      <c r="D1610" s="67" t="s">
        <v>2013</v>
      </c>
    </row>
    <row r="1611" spans="3:4">
      <c r="C1611" s="66" t="s">
        <v>473</v>
      </c>
      <c r="D1611" s="67" t="s">
        <v>2014</v>
      </c>
    </row>
    <row r="1612" spans="3:4">
      <c r="C1612" s="66" t="s">
        <v>473</v>
      </c>
      <c r="D1612" s="67" t="s">
        <v>2015</v>
      </c>
    </row>
    <row r="1613" spans="3:4">
      <c r="C1613" s="66" t="s">
        <v>473</v>
      </c>
      <c r="D1613" s="67" t="s">
        <v>2016</v>
      </c>
    </row>
    <row r="1614" spans="3:4">
      <c r="C1614" s="66" t="s">
        <v>473</v>
      </c>
      <c r="D1614" s="67" t="s">
        <v>2017</v>
      </c>
    </row>
    <row r="1615" spans="3:4">
      <c r="C1615" s="66" t="s">
        <v>473</v>
      </c>
      <c r="D1615" s="67" t="s">
        <v>2018</v>
      </c>
    </row>
    <row r="1616" spans="3:4">
      <c r="C1616" s="66" t="s">
        <v>473</v>
      </c>
      <c r="D1616" s="67" t="s">
        <v>2019</v>
      </c>
    </row>
    <row r="1617" spans="3:4">
      <c r="C1617" s="66" t="s">
        <v>473</v>
      </c>
      <c r="D1617" s="67" t="s">
        <v>2020</v>
      </c>
    </row>
    <row r="1618" spans="3:4">
      <c r="C1618" s="66" t="s">
        <v>473</v>
      </c>
      <c r="D1618" s="67" t="s">
        <v>2021</v>
      </c>
    </row>
    <row r="1619" spans="3:4">
      <c r="C1619" s="66" t="s">
        <v>473</v>
      </c>
      <c r="D1619" s="67" t="s">
        <v>2022</v>
      </c>
    </row>
    <row r="1620" spans="3:4">
      <c r="C1620" s="66" t="s">
        <v>473</v>
      </c>
      <c r="D1620" s="67" t="s">
        <v>2023</v>
      </c>
    </row>
    <row r="1621" spans="3:4">
      <c r="C1621" s="66" t="s">
        <v>473</v>
      </c>
      <c r="D1621" s="67" t="s">
        <v>2024</v>
      </c>
    </row>
    <row r="1622" spans="3:4">
      <c r="C1622" s="66" t="s">
        <v>475</v>
      </c>
      <c r="D1622" s="67" t="s">
        <v>2025</v>
      </c>
    </row>
    <row r="1623" spans="3:4">
      <c r="C1623" s="66" t="s">
        <v>475</v>
      </c>
      <c r="D1623" s="67" t="s">
        <v>2026</v>
      </c>
    </row>
    <row r="1624" spans="3:4">
      <c r="C1624" s="66" t="s">
        <v>475</v>
      </c>
      <c r="D1624" s="67" t="s">
        <v>2027</v>
      </c>
    </row>
    <row r="1625" spans="3:4">
      <c r="C1625" s="66" t="s">
        <v>475</v>
      </c>
      <c r="D1625" s="67" t="s">
        <v>2028</v>
      </c>
    </row>
    <row r="1626" spans="3:4">
      <c r="C1626" s="66" t="s">
        <v>475</v>
      </c>
      <c r="D1626" s="67" t="s">
        <v>2029</v>
      </c>
    </row>
    <row r="1627" spans="3:4">
      <c r="C1627" s="66" t="s">
        <v>475</v>
      </c>
      <c r="D1627" s="67" t="s">
        <v>2030</v>
      </c>
    </row>
    <row r="1628" spans="3:4">
      <c r="C1628" s="66" t="s">
        <v>475</v>
      </c>
      <c r="D1628" s="67" t="s">
        <v>2031</v>
      </c>
    </row>
    <row r="1629" spans="3:4">
      <c r="C1629" s="66" t="s">
        <v>475</v>
      </c>
      <c r="D1629" s="67" t="s">
        <v>2032</v>
      </c>
    </row>
    <row r="1630" spans="3:4">
      <c r="C1630" s="66" t="s">
        <v>475</v>
      </c>
      <c r="D1630" s="67" t="s">
        <v>2033</v>
      </c>
    </row>
    <row r="1631" spans="3:4">
      <c r="C1631" s="66" t="s">
        <v>475</v>
      </c>
      <c r="D1631" s="67" t="s">
        <v>2034</v>
      </c>
    </row>
    <row r="1632" spans="3:4">
      <c r="C1632" s="66" t="s">
        <v>475</v>
      </c>
      <c r="D1632" s="67" t="s">
        <v>2035</v>
      </c>
    </row>
    <row r="1633" spans="3:4">
      <c r="C1633" s="66" t="s">
        <v>475</v>
      </c>
      <c r="D1633" s="67" t="s">
        <v>2036</v>
      </c>
    </row>
    <row r="1634" spans="3:4">
      <c r="C1634" s="66" t="s">
        <v>475</v>
      </c>
      <c r="D1634" s="67" t="s">
        <v>2037</v>
      </c>
    </row>
    <row r="1635" spans="3:4">
      <c r="C1635" s="66" t="s">
        <v>475</v>
      </c>
      <c r="D1635" s="67" t="s">
        <v>2038</v>
      </c>
    </row>
    <row r="1636" spans="3:4">
      <c r="C1636" s="66" t="s">
        <v>475</v>
      </c>
      <c r="D1636" s="67" t="s">
        <v>2039</v>
      </c>
    </row>
    <row r="1637" spans="3:4">
      <c r="C1637" s="66" t="s">
        <v>475</v>
      </c>
      <c r="D1637" s="67" t="s">
        <v>2040</v>
      </c>
    </row>
    <row r="1638" spans="3:4">
      <c r="C1638" s="66" t="s">
        <v>475</v>
      </c>
      <c r="D1638" s="67" t="s">
        <v>2041</v>
      </c>
    </row>
    <row r="1639" spans="3:4">
      <c r="C1639" s="66" t="s">
        <v>475</v>
      </c>
      <c r="D1639" s="67" t="s">
        <v>2042</v>
      </c>
    </row>
    <row r="1640" spans="3:4">
      <c r="C1640" s="66" t="s">
        <v>477</v>
      </c>
      <c r="D1640" s="67" t="s">
        <v>2043</v>
      </c>
    </row>
    <row r="1641" spans="3:4">
      <c r="C1641" s="66" t="s">
        <v>477</v>
      </c>
      <c r="D1641" s="67" t="s">
        <v>2044</v>
      </c>
    </row>
    <row r="1642" spans="3:4">
      <c r="C1642" s="66" t="s">
        <v>477</v>
      </c>
      <c r="D1642" s="67" t="s">
        <v>2045</v>
      </c>
    </row>
    <row r="1643" spans="3:4">
      <c r="C1643" s="66" t="s">
        <v>477</v>
      </c>
      <c r="D1643" s="67" t="s">
        <v>2046</v>
      </c>
    </row>
    <row r="1644" spans="3:4">
      <c r="C1644" s="66" t="s">
        <v>477</v>
      </c>
      <c r="D1644" s="67" t="s">
        <v>2047</v>
      </c>
    </row>
    <row r="1645" spans="3:4">
      <c r="C1645" s="66" t="s">
        <v>477</v>
      </c>
      <c r="D1645" s="67" t="s">
        <v>2048</v>
      </c>
    </row>
    <row r="1646" spans="3:4">
      <c r="C1646" s="66" t="s">
        <v>477</v>
      </c>
      <c r="D1646" s="67" t="s">
        <v>2049</v>
      </c>
    </row>
    <row r="1647" spans="3:4">
      <c r="C1647" s="66" t="s">
        <v>477</v>
      </c>
      <c r="D1647" s="67" t="s">
        <v>2050</v>
      </c>
    </row>
    <row r="1648" spans="3:4">
      <c r="C1648" s="66" t="s">
        <v>477</v>
      </c>
      <c r="D1648" s="67" t="s">
        <v>2051</v>
      </c>
    </row>
    <row r="1649" spans="3:4">
      <c r="C1649" s="66" t="s">
        <v>477</v>
      </c>
      <c r="D1649" s="67" t="s">
        <v>2052</v>
      </c>
    </row>
    <row r="1650" spans="3:4">
      <c r="C1650" s="66" t="s">
        <v>477</v>
      </c>
      <c r="D1650" s="67" t="s">
        <v>2053</v>
      </c>
    </row>
    <row r="1651" spans="3:4">
      <c r="C1651" s="66" t="s">
        <v>477</v>
      </c>
      <c r="D1651" s="67" t="s">
        <v>2054</v>
      </c>
    </row>
    <row r="1652" spans="3:4">
      <c r="C1652" s="66" t="s">
        <v>477</v>
      </c>
      <c r="D1652" s="67" t="s">
        <v>2055</v>
      </c>
    </row>
    <row r="1653" spans="3:4">
      <c r="C1653" s="66" t="s">
        <v>477</v>
      </c>
      <c r="D1653" s="67" t="s">
        <v>2056</v>
      </c>
    </row>
    <row r="1654" spans="3:4">
      <c r="C1654" s="66" t="s">
        <v>477</v>
      </c>
      <c r="D1654" s="67" t="s">
        <v>2057</v>
      </c>
    </row>
    <row r="1655" spans="3:4">
      <c r="C1655" s="66" t="s">
        <v>477</v>
      </c>
      <c r="D1655" s="67" t="s">
        <v>2058</v>
      </c>
    </row>
    <row r="1656" spans="3:4">
      <c r="C1656" s="66" t="s">
        <v>477</v>
      </c>
      <c r="D1656" s="67" t="s">
        <v>2059</v>
      </c>
    </row>
    <row r="1657" spans="3:4">
      <c r="C1657" s="66" t="s">
        <v>477</v>
      </c>
      <c r="D1657" s="67" t="s">
        <v>2060</v>
      </c>
    </row>
    <row r="1658" spans="3:4">
      <c r="C1658" s="66" t="s">
        <v>477</v>
      </c>
      <c r="D1658" s="67" t="s">
        <v>2061</v>
      </c>
    </row>
    <row r="1659" spans="3:4">
      <c r="C1659" s="66" t="s">
        <v>477</v>
      </c>
      <c r="D1659" s="67" t="s">
        <v>2062</v>
      </c>
    </row>
    <row r="1660" spans="3:4">
      <c r="C1660" s="66" t="s">
        <v>477</v>
      </c>
      <c r="D1660" s="67" t="s">
        <v>2063</v>
      </c>
    </row>
    <row r="1661" spans="3:4">
      <c r="C1661" s="66" t="s">
        <v>477</v>
      </c>
      <c r="D1661" s="67" t="s">
        <v>2064</v>
      </c>
    </row>
    <row r="1662" spans="3:4">
      <c r="C1662" s="66" t="s">
        <v>477</v>
      </c>
      <c r="D1662" s="67" t="s">
        <v>751</v>
      </c>
    </row>
    <row r="1663" spans="3:4">
      <c r="C1663" s="66" t="s">
        <v>477</v>
      </c>
      <c r="D1663" s="67" t="s">
        <v>2065</v>
      </c>
    </row>
    <row r="1664" spans="3:4">
      <c r="C1664" s="66" t="s">
        <v>477</v>
      </c>
      <c r="D1664" s="67" t="s">
        <v>2066</v>
      </c>
    </row>
    <row r="1665" spans="3:4">
      <c r="C1665" s="66" t="s">
        <v>477</v>
      </c>
      <c r="D1665" s="67" t="s">
        <v>2067</v>
      </c>
    </row>
    <row r="1666" spans="3:4">
      <c r="C1666" s="66" t="s">
        <v>479</v>
      </c>
      <c r="D1666" s="67" t="s">
        <v>2068</v>
      </c>
    </row>
    <row r="1667" spans="3:4">
      <c r="C1667" s="66" t="s">
        <v>479</v>
      </c>
      <c r="D1667" s="67" t="s">
        <v>2069</v>
      </c>
    </row>
    <row r="1668" spans="3:4">
      <c r="C1668" s="66" t="s">
        <v>479</v>
      </c>
      <c r="D1668" s="67" t="s">
        <v>2070</v>
      </c>
    </row>
    <row r="1669" spans="3:4">
      <c r="C1669" s="66" t="s">
        <v>479</v>
      </c>
      <c r="D1669" s="67" t="s">
        <v>2071</v>
      </c>
    </row>
    <row r="1670" spans="3:4">
      <c r="C1670" s="66" t="s">
        <v>479</v>
      </c>
      <c r="D1670" s="67" t="s">
        <v>2072</v>
      </c>
    </row>
    <row r="1671" spans="3:4">
      <c r="C1671" s="66" t="s">
        <v>479</v>
      </c>
      <c r="D1671" s="67" t="s">
        <v>2073</v>
      </c>
    </row>
    <row r="1672" spans="3:4">
      <c r="C1672" s="66" t="s">
        <v>479</v>
      </c>
      <c r="D1672" s="67" t="s">
        <v>2074</v>
      </c>
    </row>
    <row r="1673" spans="3:4">
      <c r="C1673" s="66" t="s">
        <v>479</v>
      </c>
      <c r="D1673" s="67" t="s">
        <v>2075</v>
      </c>
    </row>
    <row r="1674" spans="3:4">
      <c r="C1674" s="66" t="s">
        <v>479</v>
      </c>
      <c r="D1674" s="67" t="s">
        <v>2076</v>
      </c>
    </row>
    <row r="1675" spans="3:4">
      <c r="C1675" s="66" t="s">
        <v>479</v>
      </c>
      <c r="D1675" s="67" t="s">
        <v>2077</v>
      </c>
    </row>
    <row r="1676" spans="3:4">
      <c r="C1676" s="66" t="s">
        <v>479</v>
      </c>
      <c r="D1676" s="67" t="s">
        <v>2078</v>
      </c>
    </row>
    <row r="1677" spans="3:4">
      <c r="C1677" s="66" t="s">
        <v>479</v>
      </c>
      <c r="D1677" s="67" t="s">
        <v>2079</v>
      </c>
    </row>
    <row r="1678" spans="3:4">
      <c r="C1678" s="66" t="s">
        <v>479</v>
      </c>
      <c r="D1678" s="67" t="s">
        <v>2080</v>
      </c>
    </row>
    <row r="1679" spans="3:4">
      <c r="C1679" s="66" t="s">
        <v>479</v>
      </c>
      <c r="D1679" s="67" t="s">
        <v>2081</v>
      </c>
    </row>
    <row r="1680" spans="3:4">
      <c r="C1680" s="66" t="s">
        <v>479</v>
      </c>
      <c r="D1680" s="67" t="s">
        <v>2082</v>
      </c>
    </row>
    <row r="1681" spans="3:4">
      <c r="C1681" s="66" t="s">
        <v>479</v>
      </c>
      <c r="D1681" s="67" t="s">
        <v>2083</v>
      </c>
    </row>
    <row r="1682" spans="3:4">
      <c r="C1682" s="66" t="s">
        <v>479</v>
      </c>
      <c r="D1682" s="67" t="s">
        <v>2084</v>
      </c>
    </row>
    <row r="1683" spans="3:4">
      <c r="C1683" s="66" t="s">
        <v>479</v>
      </c>
      <c r="D1683" s="67" t="s">
        <v>2085</v>
      </c>
    </row>
    <row r="1684" spans="3:4">
      <c r="C1684" s="66" t="s">
        <v>479</v>
      </c>
      <c r="D1684" s="67" t="s">
        <v>2086</v>
      </c>
    </row>
    <row r="1685" spans="3:4">
      <c r="C1685" s="66" t="s">
        <v>479</v>
      </c>
      <c r="D1685" s="67" t="s">
        <v>2087</v>
      </c>
    </row>
    <row r="1686" spans="3:4">
      <c r="C1686" s="66" t="s">
        <v>479</v>
      </c>
      <c r="D1686" s="67" t="s">
        <v>2088</v>
      </c>
    </row>
    <row r="1687" spans="3:4">
      <c r="C1687" s="66" t="s">
        <v>479</v>
      </c>
      <c r="D1687" s="67" t="s">
        <v>2089</v>
      </c>
    </row>
    <row r="1688" spans="3:4">
      <c r="C1688" s="66" t="s">
        <v>479</v>
      </c>
      <c r="D1688" s="67" t="s">
        <v>2090</v>
      </c>
    </row>
    <row r="1689" spans="3:4">
      <c r="C1689" s="66" t="s">
        <v>479</v>
      </c>
      <c r="D1689" s="67" t="s">
        <v>2091</v>
      </c>
    </row>
    <row r="1690" spans="3:4">
      <c r="C1690" s="66" t="s">
        <v>479</v>
      </c>
      <c r="D1690" s="67" t="s">
        <v>2092</v>
      </c>
    </row>
    <row r="1691" spans="3:4">
      <c r="C1691" s="66" t="s">
        <v>479</v>
      </c>
      <c r="D1691" s="67" t="s">
        <v>2093</v>
      </c>
    </row>
    <row r="1692" spans="3:4">
      <c r="C1692" s="66" t="s">
        <v>479</v>
      </c>
      <c r="D1692" s="67" t="s">
        <v>2094</v>
      </c>
    </row>
    <row r="1693" spans="3:4">
      <c r="C1693" s="66" t="s">
        <v>479</v>
      </c>
      <c r="D1693" s="67" t="s">
        <v>2095</v>
      </c>
    </row>
    <row r="1694" spans="3:4">
      <c r="C1694" s="66" t="s">
        <v>479</v>
      </c>
      <c r="D1694" s="67" t="s">
        <v>2096</v>
      </c>
    </row>
    <row r="1695" spans="3:4">
      <c r="C1695" s="66" t="s">
        <v>479</v>
      </c>
      <c r="D1695" s="67" t="s">
        <v>2097</v>
      </c>
    </row>
    <row r="1696" spans="3:4">
      <c r="C1696" s="66" t="s">
        <v>479</v>
      </c>
      <c r="D1696" s="67" t="s">
        <v>2098</v>
      </c>
    </row>
    <row r="1697" spans="3:4">
      <c r="C1697" s="66" t="s">
        <v>479</v>
      </c>
      <c r="D1697" s="67" t="s">
        <v>2099</v>
      </c>
    </row>
    <row r="1698" spans="3:4">
      <c r="C1698" s="66" t="s">
        <v>479</v>
      </c>
      <c r="D1698" s="67" t="s">
        <v>2100</v>
      </c>
    </row>
    <row r="1699" spans="3:4">
      <c r="C1699" s="66" t="s">
        <v>479</v>
      </c>
      <c r="D1699" s="67" t="s">
        <v>2101</v>
      </c>
    </row>
    <row r="1700" spans="3:4">
      <c r="C1700" s="66" t="s">
        <v>479</v>
      </c>
      <c r="D1700" s="67" t="s">
        <v>2102</v>
      </c>
    </row>
    <row r="1701" spans="3:4">
      <c r="C1701" s="66" t="s">
        <v>479</v>
      </c>
      <c r="D1701" s="67" t="s">
        <v>2103</v>
      </c>
    </row>
    <row r="1702" spans="3:4">
      <c r="C1702" s="66" t="s">
        <v>479</v>
      </c>
      <c r="D1702" s="67" t="s">
        <v>2104</v>
      </c>
    </row>
    <row r="1703" spans="3:4">
      <c r="C1703" s="66" t="s">
        <v>479</v>
      </c>
      <c r="D1703" s="67" t="s">
        <v>2105</v>
      </c>
    </row>
    <row r="1704" spans="3:4">
      <c r="C1704" s="66" t="s">
        <v>479</v>
      </c>
      <c r="D1704" s="67" t="s">
        <v>2106</v>
      </c>
    </row>
    <row r="1705" spans="3:4">
      <c r="C1705" s="66" t="s">
        <v>479</v>
      </c>
      <c r="D1705" s="67" t="s">
        <v>2107</v>
      </c>
    </row>
    <row r="1706" spans="3:4">
      <c r="C1706" s="66" t="s">
        <v>479</v>
      </c>
      <c r="D1706" s="67" t="s">
        <v>2108</v>
      </c>
    </row>
    <row r="1707" spans="3:4">
      <c r="C1707" s="66" t="s">
        <v>479</v>
      </c>
      <c r="D1707" s="67" t="s">
        <v>2109</v>
      </c>
    </row>
    <row r="1708" spans="3:4">
      <c r="C1708" s="66" t="s">
        <v>479</v>
      </c>
      <c r="D1708" s="67" t="s">
        <v>2110</v>
      </c>
    </row>
    <row r="1709" spans="3:4">
      <c r="C1709" s="66" t="s">
        <v>481</v>
      </c>
      <c r="D1709" s="67" t="s">
        <v>2111</v>
      </c>
    </row>
    <row r="1710" spans="3:4">
      <c r="C1710" s="66" t="s">
        <v>481</v>
      </c>
      <c r="D1710" s="67" t="s">
        <v>2112</v>
      </c>
    </row>
    <row r="1711" spans="3:4">
      <c r="C1711" s="66" t="s">
        <v>481</v>
      </c>
      <c r="D1711" s="67" t="s">
        <v>2113</v>
      </c>
    </row>
    <row r="1712" spans="3:4">
      <c r="C1712" s="66" t="s">
        <v>481</v>
      </c>
      <c r="D1712" s="67" t="s">
        <v>2114</v>
      </c>
    </row>
    <row r="1713" spans="3:4">
      <c r="C1713" s="66" t="s">
        <v>481</v>
      </c>
      <c r="D1713" s="67" t="s">
        <v>2115</v>
      </c>
    </row>
    <row r="1714" spans="3:4">
      <c r="C1714" s="66" t="s">
        <v>481</v>
      </c>
      <c r="D1714" s="67" t="s">
        <v>2116</v>
      </c>
    </row>
    <row r="1715" spans="3:4">
      <c r="C1715" s="66" t="s">
        <v>481</v>
      </c>
      <c r="D1715" s="67" t="s">
        <v>2117</v>
      </c>
    </row>
    <row r="1716" spans="3:4">
      <c r="C1716" s="66" t="s">
        <v>481</v>
      </c>
      <c r="D1716" s="67" t="s">
        <v>2118</v>
      </c>
    </row>
    <row r="1717" spans="3:4">
      <c r="C1717" s="66" t="s">
        <v>481</v>
      </c>
      <c r="D1717" s="67" t="s">
        <v>2119</v>
      </c>
    </row>
    <row r="1718" spans="3:4">
      <c r="C1718" s="66" t="s">
        <v>481</v>
      </c>
      <c r="D1718" s="67" t="s">
        <v>2120</v>
      </c>
    </row>
    <row r="1719" spans="3:4">
      <c r="C1719" s="66" t="s">
        <v>481</v>
      </c>
      <c r="D1719" s="67" t="s">
        <v>2121</v>
      </c>
    </row>
    <row r="1720" spans="3:4">
      <c r="C1720" s="66" t="s">
        <v>481</v>
      </c>
      <c r="D1720" s="67" t="s">
        <v>2122</v>
      </c>
    </row>
    <row r="1721" spans="3:4">
      <c r="C1721" s="66" t="s">
        <v>481</v>
      </c>
      <c r="D1721" s="67" t="s">
        <v>2123</v>
      </c>
    </row>
    <row r="1722" spans="3:4">
      <c r="C1722" s="66" t="s">
        <v>481</v>
      </c>
      <c r="D1722" s="67" t="s">
        <v>2124</v>
      </c>
    </row>
    <row r="1723" spans="3:4">
      <c r="C1723" s="66" t="s">
        <v>481</v>
      </c>
      <c r="D1723" s="67" t="s">
        <v>2125</v>
      </c>
    </row>
    <row r="1724" spans="3:4">
      <c r="C1724" s="66" t="s">
        <v>481</v>
      </c>
      <c r="D1724" s="67" t="s">
        <v>2126</v>
      </c>
    </row>
    <row r="1725" spans="3:4">
      <c r="C1725" s="66" t="s">
        <v>481</v>
      </c>
      <c r="D1725" s="67" t="s">
        <v>2127</v>
      </c>
    </row>
    <row r="1726" spans="3:4">
      <c r="C1726" s="66" t="s">
        <v>481</v>
      </c>
      <c r="D1726" s="67" t="s">
        <v>2128</v>
      </c>
    </row>
    <row r="1727" spans="3:4">
      <c r="C1727" s="66" t="s">
        <v>481</v>
      </c>
      <c r="D1727" s="67" t="s">
        <v>2129</v>
      </c>
    </row>
    <row r="1728" spans="3:4">
      <c r="C1728" s="66" t="s">
        <v>481</v>
      </c>
      <c r="D1728" s="67" t="s">
        <v>2130</v>
      </c>
    </row>
    <row r="1729" spans="3:4">
      <c r="C1729" s="66" t="s">
        <v>481</v>
      </c>
      <c r="D1729" s="67" t="s">
        <v>2131</v>
      </c>
    </row>
    <row r="1730" spans="3:4">
      <c r="C1730" s="66" t="s">
        <v>481</v>
      </c>
      <c r="D1730" s="67" t="s">
        <v>2132</v>
      </c>
    </row>
    <row r="1731" spans="3:4">
      <c r="C1731" s="66" t="s">
        <v>481</v>
      </c>
      <c r="D1731" s="67" t="s">
        <v>2133</v>
      </c>
    </row>
    <row r="1732" spans="3:4">
      <c r="C1732" s="66" t="s">
        <v>481</v>
      </c>
      <c r="D1732" s="67" t="s">
        <v>2134</v>
      </c>
    </row>
    <row r="1733" spans="3:4">
      <c r="C1733" s="66" t="s">
        <v>481</v>
      </c>
      <c r="D1733" s="67" t="s">
        <v>2135</v>
      </c>
    </row>
    <row r="1734" spans="3:4">
      <c r="C1734" s="66" t="s">
        <v>481</v>
      </c>
      <c r="D1734" s="67" t="s">
        <v>2136</v>
      </c>
    </row>
    <row r="1735" spans="3:4">
      <c r="C1735" s="66" t="s">
        <v>481</v>
      </c>
      <c r="D1735" s="67" t="s">
        <v>2137</v>
      </c>
    </row>
    <row r="1736" spans="3:4">
      <c r="C1736" s="66" t="s">
        <v>481</v>
      </c>
      <c r="D1736" s="67" t="s">
        <v>2138</v>
      </c>
    </row>
    <row r="1737" spans="3:4">
      <c r="C1737" s="66" t="s">
        <v>481</v>
      </c>
      <c r="D1737" s="67" t="s">
        <v>2139</v>
      </c>
    </row>
    <row r="1738" spans="3:4">
      <c r="C1738" s="66" t="s">
        <v>481</v>
      </c>
      <c r="D1738" s="67" t="s">
        <v>2140</v>
      </c>
    </row>
    <row r="1739" spans="3:4">
      <c r="C1739" s="66" t="s">
        <v>481</v>
      </c>
      <c r="D1739" s="67" t="s">
        <v>2141</v>
      </c>
    </row>
    <row r="1740" spans="3:4">
      <c r="C1740" s="66" t="s">
        <v>481</v>
      </c>
      <c r="D1740" s="67" t="s">
        <v>2142</v>
      </c>
    </row>
    <row r="1741" spans="3:4">
      <c r="C1741" s="66" t="s">
        <v>481</v>
      </c>
      <c r="D1741" s="67" t="s">
        <v>2143</v>
      </c>
    </row>
    <row r="1742" spans="3:4">
      <c r="C1742" s="66" t="s">
        <v>481</v>
      </c>
      <c r="D1742" s="67" t="s">
        <v>2144</v>
      </c>
    </row>
    <row r="1743" spans="3:4">
      <c r="C1743" s="66" t="s">
        <v>481</v>
      </c>
      <c r="D1743" s="67" t="s">
        <v>2145</v>
      </c>
    </row>
    <row r="1744" spans="3:4">
      <c r="C1744" s="66" t="s">
        <v>481</v>
      </c>
      <c r="D1744" s="67" t="s">
        <v>2146</v>
      </c>
    </row>
    <row r="1745" spans="3:4">
      <c r="C1745" s="66" t="s">
        <v>481</v>
      </c>
      <c r="D1745" s="67" t="s">
        <v>2147</v>
      </c>
    </row>
    <row r="1746" spans="3:4">
      <c r="C1746" s="66" t="s">
        <v>481</v>
      </c>
      <c r="D1746" s="67" t="s">
        <v>2148</v>
      </c>
    </row>
    <row r="1747" spans="3:4">
      <c r="C1747" s="66" t="s">
        <v>481</v>
      </c>
      <c r="D1747" s="67" t="s">
        <v>2149</v>
      </c>
    </row>
    <row r="1748" spans="3:4">
      <c r="C1748" s="66" t="s">
        <v>481</v>
      </c>
      <c r="D1748" s="67" t="s">
        <v>2150</v>
      </c>
    </row>
    <row r="1749" spans="3:4" ht="14.25" thickBot="1">
      <c r="C1749" s="68" t="s">
        <v>481</v>
      </c>
      <c r="D1749" s="69" t="s">
        <v>2151</v>
      </c>
    </row>
  </sheetData>
  <sheetProtection algorithmName="SHA-512" hashValue="+iPb3QA++xfAopYUTX5jH3/xedmQr94BP2YkxlxTZGOzo+TO2r+PN7lelMsGz0ZG9AQvtcuCPz2FsGsbkIEyFw==" saltValue="1uO48r2K7+idH0YigP4ReQ==" spinCount="100000" sheet="1" objects="1" scenarios="1"/>
  <phoneticPr fontId="6"/>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5"/>
  <cols>
    <col min="1" max="2" width="4.125" customWidth="1"/>
    <col min="3" max="3" width="12.375" customWidth="1"/>
    <col min="4" max="27" width="5.625" customWidth="1"/>
    <col min="28" max="29" width="5" customWidth="1"/>
    <col min="30" max="30" width="22.625" customWidth="1"/>
    <col min="31" max="31" width="7.875" customWidth="1"/>
    <col min="32" max="53" width="7.375" customWidth="1"/>
  </cols>
  <sheetData>
    <row r="2" spans="2:53" ht="108">
      <c r="B2" s="96"/>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98" t="s">
        <v>2152</v>
      </c>
      <c r="AC2" s="98" t="s">
        <v>2153</v>
      </c>
      <c r="AD2" s="98" t="s">
        <v>2154</v>
      </c>
      <c r="AE2" s="91" t="s">
        <v>361</v>
      </c>
      <c r="AF2" s="91" t="s">
        <v>363</v>
      </c>
      <c r="AG2" s="91" t="s">
        <v>365</v>
      </c>
      <c r="AH2" s="91" t="s">
        <v>366</v>
      </c>
      <c r="AI2" s="91" t="s">
        <v>367</v>
      </c>
      <c r="AJ2" s="91" t="s">
        <v>368</v>
      </c>
      <c r="AK2" s="91" t="s">
        <v>369</v>
      </c>
      <c r="AL2" s="91" t="s">
        <v>370</v>
      </c>
      <c r="AM2" s="91" t="s">
        <v>371</v>
      </c>
      <c r="AN2" s="91" t="s">
        <v>372</v>
      </c>
      <c r="AO2" s="91" t="s">
        <v>373</v>
      </c>
      <c r="AP2" s="91" t="s">
        <v>374</v>
      </c>
      <c r="AQ2" s="91" t="s">
        <v>375</v>
      </c>
      <c r="AR2" s="91" t="s">
        <v>376</v>
      </c>
      <c r="AS2" s="91" t="s">
        <v>377</v>
      </c>
      <c r="AT2" s="91" t="s">
        <v>378</v>
      </c>
      <c r="AU2" s="91" t="s">
        <v>379</v>
      </c>
      <c r="AV2" s="91" t="s">
        <v>380</v>
      </c>
      <c r="AW2" s="91" t="s">
        <v>381</v>
      </c>
      <c r="AX2" s="91" t="s">
        <v>382</v>
      </c>
      <c r="AY2" s="91" t="s">
        <v>383</v>
      </c>
      <c r="AZ2" s="91" t="s">
        <v>384</v>
      </c>
      <c r="BA2" s="91" t="s">
        <v>385</v>
      </c>
    </row>
    <row r="3" spans="2:53">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6">
        <v>0</v>
      </c>
      <c r="AF23" s="456">
        <v>0</v>
      </c>
      <c r="AG23" s="456">
        <v>0</v>
      </c>
      <c r="AH23" s="456">
        <v>0</v>
      </c>
      <c r="AI23" s="456">
        <v>0</v>
      </c>
      <c r="AJ23" s="456">
        <v>0</v>
      </c>
      <c r="AK23" s="456">
        <v>0</v>
      </c>
      <c r="AL23" s="456">
        <v>0</v>
      </c>
      <c r="AM23" s="456">
        <v>0</v>
      </c>
      <c r="AN23" s="456">
        <v>0</v>
      </c>
      <c r="AO23" s="456">
        <v>0</v>
      </c>
      <c r="AP23" s="456">
        <v>0</v>
      </c>
      <c r="AQ23" s="456">
        <v>0</v>
      </c>
      <c r="AR23" s="456">
        <v>0</v>
      </c>
      <c r="AS23" s="456">
        <v>0</v>
      </c>
      <c r="AT23" s="456">
        <v>0</v>
      </c>
      <c r="AU23" s="456">
        <v>0</v>
      </c>
      <c r="AV23" s="456">
        <v>0</v>
      </c>
      <c r="AW23" s="456">
        <v>0</v>
      </c>
      <c r="AX23" s="456">
        <v>0</v>
      </c>
      <c r="AY23" s="456">
        <v>0</v>
      </c>
      <c r="AZ23" s="456">
        <v>0</v>
      </c>
      <c r="BA23" s="456">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6">
        <v>0</v>
      </c>
      <c r="AF27" s="456">
        <v>0</v>
      </c>
      <c r="AG27" s="456">
        <v>0</v>
      </c>
      <c r="AH27" s="456">
        <v>0</v>
      </c>
      <c r="AI27" s="456">
        <v>0</v>
      </c>
      <c r="AJ27" s="456">
        <v>0</v>
      </c>
      <c r="AK27" s="456">
        <v>0</v>
      </c>
      <c r="AL27" s="456">
        <v>0</v>
      </c>
      <c r="AM27" s="456">
        <v>0</v>
      </c>
      <c r="AN27" s="456">
        <v>0</v>
      </c>
      <c r="AO27" s="456">
        <v>0</v>
      </c>
      <c r="AP27" s="456">
        <v>0</v>
      </c>
      <c r="AQ27" s="456">
        <v>0</v>
      </c>
      <c r="AR27" s="456">
        <v>0</v>
      </c>
      <c r="AS27" s="456">
        <v>0</v>
      </c>
      <c r="AT27" s="456">
        <v>0</v>
      </c>
      <c r="AU27" s="456">
        <v>0</v>
      </c>
      <c r="AV27" s="456">
        <v>0</v>
      </c>
      <c r="AW27" s="456">
        <v>0</v>
      </c>
      <c r="AX27" s="456">
        <v>0</v>
      </c>
      <c r="AY27" s="456">
        <v>0</v>
      </c>
      <c r="AZ27" s="456">
        <v>0</v>
      </c>
      <c r="BA27" s="456">
        <v>0</v>
      </c>
    </row>
  </sheetData>
  <sheetProtection algorithmName="SHA-512" hashValue="it/to9096V0mvaS8EyZrbhoIeLBtBX+wmIsgSyzqfcdPGRgmR8qqEJan8cKCxID6Adgo/Njf8iZe0tOrY5Uzqg==" saltValue="JOLaBO4Y8WE2NaH9n+R5aQ==" spinCount="100000" sheet="1" objects="1" scenarios="1"/>
  <phoneticPr fontId="6"/>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5"/>
  <cols>
    <col min="1" max="1" width="1.875" customWidth="1"/>
    <col min="2" max="2" width="4.125" customWidth="1"/>
    <col min="3" max="3" width="12.375" customWidth="1"/>
    <col min="4" max="26" width="5.625" customWidth="1"/>
    <col min="28" max="28" width="2.875" style="93" customWidth="1"/>
    <col min="29" max="29" width="28" customWidth="1"/>
    <col min="30" max="53" width="5.625" customWidth="1"/>
    <col min="54" max="54" width="3.5" customWidth="1"/>
    <col min="55" max="55" width="10" customWidth="1"/>
    <col min="56" max="79" width="5.62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1106" t="s">
        <v>2155</v>
      </c>
      <c r="AC2" s="1106"/>
      <c r="AD2" s="91" t="s">
        <v>361</v>
      </c>
      <c r="AE2" s="91" t="s">
        <v>363</v>
      </c>
      <c r="AF2" s="91" t="s">
        <v>365</v>
      </c>
      <c r="AG2" s="91" t="s">
        <v>366</v>
      </c>
      <c r="AH2" s="91" t="s">
        <v>367</v>
      </c>
      <c r="AI2" s="91" t="s">
        <v>368</v>
      </c>
      <c r="AJ2" s="91" t="s">
        <v>369</v>
      </c>
      <c r="AK2" s="91" t="s">
        <v>370</v>
      </c>
      <c r="AL2" s="91" t="s">
        <v>371</v>
      </c>
      <c r="AM2" s="91" t="s">
        <v>372</v>
      </c>
      <c r="AN2" s="91" t="s">
        <v>373</v>
      </c>
      <c r="AO2" s="91" t="s">
        <v>374</v>
      </c>
      <c r="AP2" s="91" t="s">
        <v>375</v>
      </c>
      <c r="AQ2" s="91" t="s">
        <v>376</v>
      </c>
      <c r="AR2" s="91" t="s">
        <v>377</v>
      </c>
      <c r="AS2" s="91" t="s">
        <v>378</v>
      </c>
      <c r="AT2" s="91" t="s">
        <v>379</v>
      </c>
      <c r="AU2" s="91" t="s">
        <v>380</v>
      </c>
      <c r="AV2" s="91" t="s">
        <v>381</v>
      </c>
      <c r="AW2" s="91" t="s">
        <v>382</v>
      </c>
      <c r="AX2" s="91" t="s">
        <v>383</v>
      </c>
      <c r="AY2" s="91" t="s">
        <v>384</v>
      </c>
      <c r="AZ2" s="91" t="s">
        <v>385</v>
      </c>
      <c r="BB2" s="1107" t="s">
        <v>2156</v>
      </c>
      <c r="BC2" s="1107"/>
      <c r="BD2" s="91" t="s">
        <v>361</v>
      </c>
      <c r="BE2" s="91" t="s">
        <v>363</v>
      </c>
      <c r="BF2" s="91" t="s">
        <v>365</v>
      </c>
      <c r="BG2" s="91" t="s">
        <v>366</v>
      </c>
      <c r="BH2" s="91" t="s">
        <v>367</v>
      </c>
      <c r="BI2" s="91" t="s">
        <v>368</v>
      </c>
      <c r="BJ2" s="91" t="s">
        <v>369</v>
      </c>
      <c r="BK2" s="91" t="s">
        <v>370</v>
      </c>
      <c r="BL2" s="91" t="s">
        <v>371</v>
      </c>
      <c r="BM2" s="91" t="s">
        <v>372</v>
      </c>
      <c r="BN2" s="91" t="s">
        <v>373</v>
      </c>
      <c r="BO2" s="91" t="s">
        <v>374</v>
      </c>
      <c r="BP2" s="91" t="s">
        <v>375</v>
      </c>
      <c r="BQ2" s="91" t="s">
        <v>376</v>
      </c>
      <c r="BR2" s="91" t="s">
        <v>377</v>
      </c>
      <c r="BS2" s="91" t="s">
        <v>378</v>
      </c>
      <c r="BT2" s="91" t="s">
        <v>379</v>
      </c>
      <c r="BU2" s="91" t="s">
        <v>380</v>
      </c>
      <c r="BV2" s="91" t="s">
        <v>381</v>
      </c>
      <c r="BW2" s="91" t="s">
        <v>382</v>
      </c>
      <c r="BX2" s="91" t="s">
        <v>383</v>
      </c>
      <c r="BY2" s="91" t="s">
        <v>384</v>
      </c>
      <c r="BZ2" s="91" t="s">
        <v>385</v>
      </c>
      <c r="CB2" s="90" t="s">
        <v>2152</v>
      </c>
      <c r="CC2" s="90" t="s">
        <v>2157</v>
      </c>
      <c r="CD2" s="90" t="s">
        <v>2158</v>
      </c>
      <c r="CE2" s="91" t="s">
        <v>361</v>
      </c>
      <c r="CF2" s="91" t="s">
        <v>363</v>
      </c>
      <c r="CG2" s="91" t="s">
        <v>365</v>
      </c>
      <c r="CH2" s="91" t="s">
        <v>366</v>
      </c>
      <c r="CI2" s="91" t="s">
        <v>367</v>
      </c>
      <c r="CJ2" s="91" t="s">
        <v>368</v>
      </c>
      <c r="CK2" s="91" t="s">
        <v>369</v>
      </c>
      <c r="CL2" s="91" t="s">
        <v>370</v>
      </c>
      <c r="CM2" s="91" t="s">
        <v>371</v>
      </c>
      <c r="CN2" s="91" t="s">
        <v>372</v>
      </c>
      <c r="CO2" s="91" t="s">
        <v>373</v>
      </c>
      <c r="CP2" s="91" t="s">
        <v>374</v>
      </c>
      <c r="CQ2" s="91" t="s">
        <v>375</v>
      </c>
      <c r="CR2" s="91" t="s">
        <v>376</v>
      </c>
      <c r="CS2" s="91" t="s">
        <v>377</v>
      </c>
      <c r="CT2" s="91" t="s">
        <v>378</v>
      </c>
      <c r="CU2" s="91" t="s">
        <v>379</v>
      </c>
      <c r="CV2" s="91" t="s">
        <v>380</v>
      </c>
      <c r="CW2" s="91" t="s">
        <v>381</v>
      </c>
      <c r="CX2" s="91" t="s">
        <v>382</v>
      </c>
      <c r="CY2" s="91" t="s">
        <v>383</v>
      </c>
      <c r="CZ2" s="91" t="s">
        <v>384</v>
      </c>
      <c r="DA2" s="91" t="s">
        <v>385</v>
      </c>
      <c r="DC2" s="90" t="s">
        <v>2158</v>
      </c>
      <c r="DD2" s="91" t="s">
        <v>361</v>
      </c>
      <c r="DE2" s="91" t="s">
        <v>363</v>
      </c>
      <c r="DF2" s="91" t="s">
        <v>365</v>
      </c>
      <c r="DG2" s="91" t="s">
        <v>366</v>
      </c>
      <c r="DH2" s="91" t="s">
        <v>367</v>
      </c>
      <c r="DI2" s="91" t="s">
        <v>368</v>
      </c>
      <c r="DJ2" s="91" t="s">
        <v>369</v>
      </c>
      <c r="DK2" s="91" t="s">
        <v>370</v>
      </c>
      <c r="DL2" s="91" t="s">
        <v>371</v>
      </c>
      <c r="DM2" s="91" t="s">
        <v>372</v>
      </c>
      <c r="DN2" s="91" t="s">
        <v>373</v>
      </c>
      <c r="DO2" s="91" t="s">
        <v>374</v>
      </c>
      <c r="DP2" s="91" t="s">
        <v>375</v>
      </c>
      <c r="DQ2" s="91" t="s">
        <v>376</v>
      </c>
      <c r="DR2" s="91" t="s">
        <v>377</v>
      </c>
      <c r="DS2" s="91" t="s">
        <v>378</v>
      </c>
      <c r="DT2" s="91" t="s">
        <v>379</v>
      </c>
      <c r="DU2" s="91" t="s">
        <v>380</v>
      </c>
      <c r="DV2" s="91" t="s">
        <v>381</v>
      </c>
      <c r="DW2" s="91" t="s">
        <v>382</v>
      </c>
      <c r="DX2" s="91" t="s">
        <v>383</v>
      </c>
      <c r="DY2" s="91" t="s">
        <v>384</v>
      </c>
      <c r="DZ2" s="91" t="s">
        <v>385</v>
      </c>
    </row>
    <row r="3" spans="2:130">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351</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352</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353</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354</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355</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356</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357</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358</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2264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2265</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2266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2267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2270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2271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2280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2281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I59pIp2qH6tn4AjswIaEfRZc73ceSn5wm2llwZ5PwfE3xLR0Mj7lPg9u2l7PraNbGlQcKAV+7YYDFtT8Cr9BKQ==" saltValue="uASKK4jb+81rFm25Sh/aFg==" spinCount="100000" sheet="1" objects="1" scenarios="1"/>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