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42.163\taisaku\■感染症予防\400_感染症発生動向\■毎週更新感染症動向等（H28）\2017～（新）発生動向\"/>
    </mc:Choice>
  </mc:AlternateContent>
  <xr:revisionPtr revIDLastSave="0" documentId="13_ncr:1_{CCE844A8-BEDE-4DF5-9342-A2931DD7A852}" xr6:coauthVersionLast="47" xr6:coauthVersionMax="47" xr10:uidLastSave="{00000000-0000-0000-0000-000000000000}"/>
  <bookViews>
    <workbookView xWindow="-4890" yWindow="-16320" windowWidth="29040" windowHeight="15720" activeTab="1" xr2:uid="{A5BB1441-1E13-47ED-9154-2DDF082775A7}"/>
  </bookViews>
  <sheets>
    <sheet name="R7" sheetId="2" r:id="rId1"/>
    <sheet name="推移グラフ"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4" i="2" l="1"/>
  <c r="BB4" i="2"/>
  <c r="BA4"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alcChain>
</file>

<file path=xl/sharedStrings.xml><?xml version="1.0" encoding="utf-8"?>
<sst xmlns="http://schemas.openxmlformats.org/spreadsheetml/2006/main" count="96" uniqueCount="72">
  <si>
    <t>【総数】報告数・定点当り報告数、年齢階級・疾病・性別（インフルエンザ及び小児科）</t>
    <rPh sb="1" eb="3">
      <t>ソウスウ</t>
    </rPh>
    <phoneticPr fontId="3"/>
  </si>
  <si>
    <t>2025年</t>
    <phoneticPr fontId="3"/>
  </si>
  <si>
    <t>1週</t>
    <rPh sb="1" eb="2">
      <t>シュウ</t>
    </rPh>
    <phoneticPr fontId="3"/>
  </si>
  <si>
    <t>2週</t>
    <rPh sb="1" eb="2">
      <t>シュウ</t>
    </rPh>
    <phoneticPr fontId="3"/>
  </si>
  <si>
    <t>3週</t>
    <rPh sb="1" eb="2">
      <t>シュウ</t>
    </rPh>
    <phoneticPr fontId="3"/>
  </si>
  <si>
    <t>4週</t>
    <rPh sb="1" eb="2">
      <t>シュウ</t>
    </rPh>
    <phoneticPr fontId="3"/>
  </si>
  <si>
    <t>5週</t>
    <rPh sb="1" eb="2">
      <t>シュウ</t>
    </rPh>
    <phoneticPr fontId="3"/>
  </si>
  <si>
    <t>6週</t>
    <rPh sb="1" eb="2">
      <t>シュウ</t>
    </rPh>
    <phoneticPr fontId="3"/>
  </si>
  <si>
    <t>7週</t>
    <rPh sb="1" eb="2">
      <t>シュウ</t>
    </rPh>
    <phoneticPr fontId="3"/>
  </si>
  <si>
    <t>8週</t>
    <rPh sb="1" eb="2">
      <t>シュウ</t>
    </rPh>
    <phoneticPr fontId="3"/>
  </si>
  <si>
    <t>9週</t>
    <rPh sb="1" eb="2">
      <t>シュウ</t>
    </rPh>
    <phoneticPr fontId="3"/>
  </si>
  <si>
    <t>10週</t>
    <rPh sb="2" eb="3">
      <t>シュウ</t>
    </rPh>
    <phoneticPr fontId="3"/>
  </si>
  <si>
    <t>11週</t>
    <rPh sb="2" eb="3">
      <t>シュウ</t>
    </rPh>
    <phoneticPr fontId="3"/>
  </si>
  <si>
    <t>12週</t>
    <rPh sb="2" eb="3">
      <t>シュウ</t>
    </rPh>
    <phoneticPr fontId="3"/>
  </si>
  <si>
    <t>13週</t>
    <rPh sb="2" eb="3">
      <t>シュウ</t>
    </rPh>
    <phoneticPr fontId="3"/>
  </si>
  <si>
    <t>14週</t>
    <rPh sb="2" eb="3">
      <t>シュウ</t>
    </rPh>
    <phoneticPr fontId="3"/>
  </si>
  <si>
    <t>15週</t>
    <rPh sb="2" eb="3">
      <t>シュウ</t>
    </rPh>
    <phoneticPr fontId="3"/>
  </si>
  <si>
    <t>16週</t>
    <rPh sb="2" eb="3">
      <t>シュウ</t>
    </rPh>
    <phoneticPr fontId="3"/>
  </si>
  <si>
    <t>17週</t>
    <rPh sb="2" eb="3">
      <t>シュウ</t>
    </rPh>
    <phoneticPr fontId="3"/>
  </si>
  <si>
    <t>18週</t>
    <rPh sb="2" eb="3">
      <t>シュウ</t>
    </rPh>
    <phoneticPr fontId="3"/>
  </si>
  <si>
    <t>19週</t>
    <rPh sb="2" eb="3">
      <t>シュウ</t>
    </rPh>
    <phoneticPr fontId="3"/>
  </si>
  <si>
    <t>20週</t>
    <rPh sb="2" eb="3">
      <t>シュウ</t>
    </rPh>
    <phoneticPr fontId="3"/>
  </si>
  <si>
    <t>21週</t>
    <rPh sb="2" eb="3">
      <t>シュウ</t>
    </rPh>
    <phoneticPr fontId="3"/>
  </si>
  <si>
    <t>22週</t>
    <rPh sb="2" eb="3">
      <t>シュウ</t>
    </rPh>
    <phoneticPr fontId="3"/>
  </si>
  <si>
    <t>23週</t>
    <rPh sb="2" eb="3">
      <t>シュウ</t>
    </rPh>
    <phoneticPr fontId="3"/>
  </si>
  <si>
    <t>24週</t>
    <rPh sb="2" eb="3">
      <t>シュウ</t>
    </rPh>
    <phoneticPr fontId="3"/>
  </si>
  <si>
    <t>25週</t>
    <rPh sb="2" eb="3">
      <t>シュウ</t>
    </rPh>
    <phoneticPr fontId="3"/>
  </si>
  <si>
    <t>26週</t>
    <rPh sb="2" eb="3">
      <t>シュウ</t>
    </rPh>
    <phoneticPr fontId="3"/>
  </si>
  <si>
    <t>27週</t>
    <rPh sb="2" eb="3">
      <t>シュウ</t>
    </rPh>
    <phoneticPr fontId="3"/>
  </si>
  <si>
    <t>28週</t>
    <rPh sb="2" eb="3">
      <t>シュウ</t>
    </rPh>
    <phoneticPr fontId="3"/>
  </si>
  <si>
    <t>29週</t>
    <rPh sb="2" eb="3">
      <t>シュウ</t>
    </rPh>
    <phoneticPr fontId="3"/>
  </si>
  <si>
    <t>30週</t>
    <rPh sb="2" eb="3">
      <t>シュウ</t>
    </rPh>
    <phoneticPr fontId="3"/>
  </si>
  <si>
    <t>31週</t>
    <rPh sb="2" eb="3">
      <t>シュウ</t>
    </rPh>
    <phoneticPr fontId="3"/>
  </si>
  <si>
    <t>32週</t>
    <rPh sb="2" eb="3">
      <t>シュウ</t>
    </rPh>
    <phoneticPr fontId="3"/>
  </si>
  <si>
    <t>33週</t>
    <rPh sb="2" eb="3">
      <t>シュウ</t>
    </rPh>
    <phoneticPr fontId="3"/>
  </si>
  <si>
    <t>34週</t>
    <rPh sb="2" eb="3">
      <t>シュウ</t>
    </rPh>
    <phoneticPr fontId="3"/>
  </si>
  <si>
    <t>35週</t>
    <rPh sb="2" eb="3">
      <t>シュウ</t>
    </rPh>
    <phoneticPr fontId="3"/>
  </si>
  <si>
    <t>36週</t>
    <rPh sb="2" eb="3">
      <t>シュウ</t>
    </rPh>
    <phoneticPr fontId="3"/>
  </si>
  <si>
    <t>37週</t>
    <rPh sb="2" eb="3">
      <t>シュウ</t>
    </rPh>
    <phoneticPr fontId="3"/>
  </si>
  <si>
    <t>38週</t>
    <rPh sb="2" eb="3">
      <t>シュウ</t>
    </rPh>
    <phoneticPr fontId="3"/>
  </si>
  <si>
    <t>39週</t>
    <rPh sb="2" eb="3">
      <t>シュウ</t>
    </rPh>
    <phoneticPr fontId="3"/>
  </si>
  <si>
    <t>40週</t>
    <rPh sb="2" eb="3">
      <t>シュウ</t>
    </rPh>
    <phoneticPr fontId="3"/>
  </si>
  <si>
    <t>41週</t>
    <rPh sb="2" eb="3">
      <t>シュウ</t>
    </rPh>
    <phoneticPr fontId="3"/>
  </si>
  <si>
    <t>42週</t>
    <rPh sb="2" eb="3">
      <t>シュウ</t>
    </rPh>
    <phoneticPr fontId="3"/>
  </si>
  <si>
    <t>43週</t>
    <rPh sb="2" eb="3">
      <t>シュウ</t>
    </rPh>
    <phoneticPr fontId="3"/>
  </si>
  <si>
    <t>44週</t>
    <rPh sb="2" eb="3">
      <t>シュウ</t>
    </rPh>
    <phoneticPr fontId="3"/>
  </si>
  <si>
    <t>45週</t>
    <rPh sb="2" eb="3">
      <t>シュウ</t>
    </rPh>
    <phoneticPr fontId="3"/>
  </si>
  <si>
    <t>46週</t>
    <rPh sb="2" eb="3">
      <t>シュウ</t>
    </rPh>
    <phoneticPr fontId="3"/>
  </si>
  <si>
    <t>47週</t>
    <rPh sb="2" eb="3">
      <t>シュウ</t>
    </rPh>
    <phoneticPr fontId="3"/>
  </si>
  <si>
    <t>48週</t>
    <rPh sb="2" eb="3">
      <t>シュウ</t>
    </rPh>
    <phoneticPr fontId="3"/>
  </si>
  <si>
    <t>49週</t>
    <rPh sb="2" eb="3">
      <t>シュウ</t>
    </rPh>
    <phoneticPr fontId="3"/>
  </si>
  <si>
    <t>50週</t>
    <rPh sb="2" eb="3">
      <t>シュウ</t>
    </rPh>
    <phoneticPr fontId="3"/>
  </si>
  <si>
    <t>51週</t>
    <rPh sb="2" eb="3">
      <t>シュウ</t>
    </rPh>
    <phoneticPr fontId="3"/>
  </si>
  <si>
    <t>52週</t>
    <rPh sb="2" eb="3">
      <t>シュウ</t>
    </rPh>
    <phoneticPr fontId="3"/>
  </si>
  <si>
    <t>インフルエンザ</t>
  </si>
  <si>
    <t>報告</t>
  </si>
  <si>
    <t>定当</t>
  </si>
  <si>
    <t>ＲＳウイルス感染症</t>
  </si>
  <si>
    <t>咽頭結膜熱</t>
  </si>
  <si>
    <t>Ａ群溶血性レンサ球菌咽頭炎</t>
  </si>
  <si>
    <t>感染性胃腸炎</t>
  </si>
  <si>
    <t>水痘</t>
  </si>
  <si>
    <t>手足口病</t>
  </si>
  <si>
    <t>伝染性紅斑</t>
  </si>
  <si>
    <t>突発性発疹</t>
  </si>
  <si>
    <t>ヘルパンギーナ</t>
  </si>
  <si>
    <t>流行性耳下腺炎</t>
  </si>
  <si>
    <t>新型コロナウイルス感染症</t>
    <rPh sb="0" eb="2">
      <t>シンガタ</t>
    </rPh>
    <rPh sb="9" eb="12">
      <t>カンセンショウ</t>
    </rPh>
    <phoneticPr fontId="3"/>
  </si>
  <si>
    <t>53週</t>
    <rPh sb="2" eb="3">
      <t>シュウ</t>
    </rPh>
    <phoneticPr fontId="3"/>
  </si>
  <si>
    <t>←第1週の初日を入力すると、4行目に第53週まで自動的に日にちが表示されます</t>
    <rPh sb="1" eb="2">
      <t>ダイ</t>
    </rPh>
    <rPh sb="3" eb="4">
      <t>シュウ</t>
    </rPh>
    <rPh sb="5" eb="7">
      <t>ショニチ</t>
    </rPh>
    <rPh sb="8" eb="10">
      <t>ニュウリョク</t>
    </rPh>
    <rPh sb="15" eb="17">
      <t>ギョウメ</t>
    </rPh>
    <rPh sb="18" eb="19">
      <t>ダイ</t>
    </rPh>
    <rPh sb="21" eb="22">
      <t>シュウ</t>
    </rPh>
    <rPh sb="24" eb="27">
      <t>ジドウテキ</t>
    </rPh>
    <rPh sb="28" eb="29">
      <t>ヒ</t>
    </rPh>
    <rPh sb="32" eb="34">
      <t>ヒョウジ</t>
    </rPh>
    <phoneticPr fontId="3"/>
  </si>
  <si>
    <t>ARI（急性呼吸器感染症）</t>
    <rPh sb="4" eb="12">
      <t>キュウセイコキュウキカンセンショウ</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</si>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</sst>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BIZ UDゴシック"/>
      <family val="3"/>
      <charset val="128"/>
    </font>
    <font>
      <sz val="9"/>
      <name val="BIZ UDゴシック"/>
      <family val="3"/>
      <charset val="128"/>
    </font>
    <font>
      <sz val="7"/>
      <name val="BIZ UD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indexed="13"/>
        <bgColor indexed="64"/>
      </patternFill>
    </fill>
    <fill>
      <patternFill patternType="solid">
        <fgColor theme="8" tint="0.399975585192419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4" fillId="0" borderId="0" xfId="1" applyFont="1">
      <alignment vertical="center"/>
    </xf>
    <xf numFmtId="14" fontId="4" fillId="2" borderId="0" xfId="1" applyNumberFormat="1" applyFont="1" applyFill="1">
      <alignment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shrinkToFit="1"/>
    </xf>
    <xf numFmtId="0" fontId="5" fillId="0" borderId="5" xfId="1" applyFont="1" applyBorder="1">
      <alignment vertical="center"/>
    </xf>
    <xf numFmtId="0" fontId="5" fillId="0" borderId="3" xfId="1" applyFont="1" applyBorder="1">
      <alignment vertical="center"/>
    </xf>
    <xf numFmtId="31" fontId="6" fillId="0" borderId="6" xfId="1" applyNumberFormat="1" applyFont="1" applyBorder="1" applyAlignment="1">
      <alignment horizontal="center" vertical="center"/>
    </xf>
    <xf numFmtId="0" fontId="5" fillId="0" borderId="0" xfId="1" applyFont="1">
      <alignment vertical="center"/>
    </xf>
    <xf numFmtId="0" fontId="4" fillId="0" borderId="4" xfId="1" applyFont="1" applyBorder="1">
      <alignment vertical="center"/>
    </xf>
    <xf numFmtId="0" fontId="4" fillId="0" borderId="5" xfId="1" applyFont="1" applyBorder="1">
      <alignment vertical="center"/>
    </xf>
    <xf numFmtId="0" fontId="4" fillId="3" borderId="3" xfId="1" applyFont="1" applyFill="1" applyBorder="1">
      <alignment vertical="center"/>
    </xf>
    <xf numFmtId="0" fontId="4" fillId="3" borderId="4" xfId="1" applyFont="1" applyFill="1" applyBorder="1">
      <alignment vertical="center"/>
    </xf>
    <xf numFmtId="0" fontId="4" fillId="4" borderId="3" xfId="1" applyFont="1" applyFill="1" applyBorder="1">
      <alignment vertical="center"/>
    </xf>
    <xf numFmtId="176" fontId="4" fillId="4" borderId="4" xfId="1" applyNumberFormat="1" applyFont="1" applyFill="1" applyBorder="1">
      <alignment vertical="center"/>
    </xf>
    <xf numFmtId="0" fontId="4" fillId="0" borderId="0" xfId="1" applyFont="1" applyAlignment="1">
      <alignment horizontal="center" vertical="center"/>
    </xf>
  </cellXfs>
  <cellStyles count="2">
    <cellStyle name="標準" xfId="0" builtinId="0"/>
    <cellStyle name="標準 2" xfId="1" xr:uid="{33BC4B19-4DF7-45E4-A219-60CD4D5095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0.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theme/themeOverride5.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12.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6.xml" Type="http://schemas.openxmlformats.org/officeDocument/2006/relationships/themeOverride"/></Relationships>
</file>

<file path=xl/charts/_rels/chart13.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theme/themeOverride1.xml" Type="http://schemas.openxmlformats.org/officeDocument/2006/relationships/themeOverride"/></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theme/themeOverride2.xml" Type="http://schemas.openxmlformats.org/officeDocument/2006/relationships/themeOverride"/></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theme/themeOverride3.xml" Type="http://schemas.openxmlformats.org/officeDocument/2006/relationships/themeOverride"/></Relationships>
</file>

<file path=xl/charts/_rels/chart7.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8.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 Id="rId3" Target="../theme/themeOverride4.xml" Type="http://schemas.openxmlformats.org/officeDocument/2006/relationships/themeOverrid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新型コロナウイルス感染症［北九州市］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tailEnd w="lg" len="med"/>
            </a:ln>
            <a:effectLst/>
          </c:spPr>
          <c:marker>
            <c:symbol val="circle"/>
            <c:size val="6"/>
            <c:spPr>
              <a:solidFill>
                <a:srgbClr val="FF0000"/>
              </a:solidFill>
              <a:ln w="9525">
                <a:noFill/>
              </a:ln>
              <a:effectLst/>
            </c:spPr>
          </c:marker>
          <c:val>
            <c:numRef>
              <c:f>'R7'!$C$28:$BC$28</c:f>
              <c:numCache>
                <c:formatCode>General</c:formatCode>
                <c:ptCount val="53"/>
                <c:pt idx="14">
                  <c:v>1.17</c:v>
                </c:pt>
                <c:pt idx="15">
                  <c:v>0.7</c:v>
                </c:pt>
                <c:pt idx="16">
                  <c:v>1</c:v>
                </c:pt>
                <c:pt idx="17">
                  <c:v>1.26</c:v>
                </c:pt>
                <c:pt idx="18">
                  <c:v>1.22</c:v>
                </c:pt>
                <c:pt idx="19">
                  <c:v>0.65</c:v>
                </c:pt>
                <c:pt idx="20">
                  <c:v>0.43</c:v>
                </c:pt>
                <c:pt idx="21">
                  <c:v>0.83</c:v>
                </c:pt>
                <c:pt idx="22">
                  <c:v>0.56999999999999995</c:v>
                </c:pt>
                <c:pt idx="23">
                  <c:v>0.61</c:v>
                </c:pt>
                <c:pt idx="24">
                  <c:v>0.74</c:v>
                </c:pt>
                <c:pt idx="25">
                  <c:v>1.1299999999999999</c:v>
                </c:pt>
                <c:pt idx="26">
                  <c:v>1.74</c:v>
                </c:pt>
                <c:pt idx="27">
                  <c:v>2.65</c:v>
                </c:pt>
                <c:pt idx="28">
                  <c:v>2.61</c:v>
                </c:pt>
                <c:pt idx="29">
                  <c:v>6.22</c:v>
                </c:pt>
                <c:pt idx="30">
                  <c:v>7.13</c:v>
                </c:pt>
                <c:pt idx="31">
                  <c:v>6.65</c:v>
                </c:pt>
                <c:pt idx="32">
                  <c:v>10.61</c:v>
                </c:pt>
                <c:pt idx="33">
                  <c:v>9.39</c:v>
                </c:pt>
                <c:pt idx="34">
                  <c:v>10.7</c:v>
                </c:pt>
                <c:pt idx="35">
                  <c:v>11.91</c:v>
                </c:pt>
                <c:pt idx="36">
                  <c:v>11.09</c:v>
                </c:pt>
                <c:pt idx="37">
                  <c:v>10.35</c:v>
                </c:pt>
                <c:pt idx="38">
                  <c:v>5.3</c:v>
                </c:pt>
                <c:pt idx="39">
                  <c:v>4.04</c:v>
                </c:pt>
                <c:pt idx="40">
                  <c:v>3.65</c:v>
                </c:pt>
                <c:pt idx="41">
                  <c:v>2.87</c:v>
                </c:pt>
                <c:pt idx="42">
                  <c:v>1.78</c:v>
                </c:pt>
              </c:numCache>
            </c:numRef>
          </c:val>
          <c:smooth val="0"/>
          <c:extLst>
            <c:ext xmlns:c16="http://schemas.microsoft.com/office/drawing/2014/chart" uri="{C3380CC4-5D6E-409C-BE32-E72D297353CC}">
              <c16:uniqueId val="{00000004-14E3-418D-99DD-E477EC79EE57}"/>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25"/>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突発性発疹［北九州市］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'R7'!$C$22:$BC$22</c:f>
              <c:numCache>
                <c:formatCode>General</c:formatCode>
                <c:ptCount val="53"/>
                <c:pt idx="14">
                  <c:v>0.23</c:v>
                </c:pt>
                <c:pt idx="15">
                  <c:v>0.15</c:v>
                </c:pt>
                <c:pt idx="16">
                  <c:v>0.46</c:v>
                </c:pt>
                <c:pt idx="17">
                  <c:v>0.62</c:v>
                </c:pt>
                <c:pt idx="18">
                  <c:v>0.31</c:v>
                </c:pt>
                <c:pt idx="19">
                  <c:v>0.92</c:v>
                </c:pt>
                <c:pt idx="20">
                  <c:v>0.77</c:v>
                </c:pt>
                <c:pt idx="21">
                  <c:v>0.54</c:v>
                </c:pt>
                <c:pt idx="22">
                  <c:v>0.31</c:v>
                </c:pt>
                <c:pt idx="23">
                  <c:v>0.62</c:v>
                </c:pt>
                <c:pt idx="24">
                  <c:v>0.77</c:v>
                </c:pt>
                <c:pt idx="25">
                  <c:v>0.38</c:v>
                </c:pt>
                <c:pt idx="26">
                  <c:v>0.08</c:v>
                </c:pt>
                <c:pt idx="27">
                  <c:v>0.62</c:v>
                </c:pt>
                <c:pt idx="28">
                  <c:v>0.54</c:v>
                </c:pt>
                <c:pt idx="29">
                  <c:v>0.54</c:v>
                </c:pt>
                <c:pt idx="30">
                  <c:v>0.69</c:v>
                </c:pt>
                <c:pt idx="31">
                  <c:v>0.62</c:v>
                </c:pt>
                <c:pt idx="32">
                  <c:v>0</c:v>
                </c:pt>
                <c:pt idx="33">
                  <c:v>0.85</c:v>
                </c:pt>
                <c:pt idx="34">
                  <c:v>0.85</c:v>
                </c:pt>
                <c:pt idx="35">
                  <c:v>0.46</c:v>
                </c:pt>
                <c:pt idx="36">
                  <c:v>1.1499999999999999</c:v>
                </c:pt>
                <c:pt idx="37">
                  <c:v>0.23</c:v>
                </c:pt>
                <c:pt idx="38">
                  <c:v>0.69</c:v>
                </c:pt>
                <c:pt idx="39">
                  <c:v>0.38</c:v>
                </c:pt>
                <c:pt idx="40">
                  <c:v>0.69</c:v>
                </c:pt>
                <c:pt idx="41">
                  <c:v>0.46</c:v>
                </c:pt>
                <c:pt idx="42">
                  <c:v>0.46</c:v>
                </c:pt>
              </c:numCache>
            </c:numRef>
          </c:val>
          <c:smooth val="0"/>
          <c:extLst>
            <c:ext xmlns:c16="http://schemas.microsoft.com/office/drawing/2014/chart" uri="{C3380CC4-5D6E-409C-BE32-E72D297353CC}">
              <c16:uniqueId val="{00000000-3ECF-44B2-B828-62DCFA8C7396}"/>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5"/>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0.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ヘルパンギーナ［北九州市］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'R7'!$C$24:$BC$24</c:f>
              <c:numCache>
                <c:formatCode>General</c:formatCode>
                <c:ptCount val="53"/>
                <c:pt idx="14">
                  <c:v>0</c:v>
                </c:pt>
                <c:pt idx="15">
                  <c:v>0</c:v>
                </c:pt>
                <c:pt idx="16">
                  <c:v>0</c:v>
                </c:pt>
                <c:pt idx="17">
                  <c:v>0</c:v>
                </c:pt>
                <c:pt idx="18">
                  <c:v>0</c:v>
                </c:pt>
                <c:pt idx="19">
                  <c:v>0.15</c:v>
                </c:pt>
                <c:pt idx="20">
                  <c:v>0.23</c:v>
                </c:pt>
                <c:pt idx="21">
                  <c:v>0.54</c:v>
                </c:pt>
                <c:pt idx="22">
                  <c:v>0.46</c:v>
                </c:pt>
                <c:pt idx="23">
                  <c:v>0.54</c:v>
                </c:pt>
                <c:pt idx="24">
                  <c:v>2.23</c:v>
                </c:pt>
                <c:pt idx="25">
                  <c:v>4.46</c:v>
                </c:pt>
                <c:pt idx="26">
                  <c:v>8.3800000000000008</c:v>
                </c:pt>
                <c:pt idx="27">
                  <c:v>8.31</c:v>
                </c:pt>
                <c:pt idx="28">
                  <c:v>6.46</c:v>
                </c:pt>
                <c:pt idx="29">
                  <c:v>1.85</c:v>
                </c:pt>
                <c:pt idx="30">
                  <c:v>1.46</c:v>
                </c:pt>
                <c:pt idx="31">
                  <c:v>0.92</c:v>
                </c:pt>
                <c:pt idx="32">
                  <c:v>0</c:v>
                </c:pt>
                <c:pt idx="33">
                  <c:v>0.23</c:v>
                </c:pt>
                <c:pt idx="34">
                  <c:v>0.23</c:v>
                </c:pt>
                <c:pt idx="35">
                  <c:v>0.15</c:v>
                </c:pt>
                <c:pt idx="36">
                  <c:v>0.23</c:v>
                </c:pt>
                <c:pt idx="37">
                  <c:v>0.08</c:v>
                </c:pt>
                <c:pt idx="38">
                  <c:v>0</c:v>
                </c:pt>
                <c:pt idx="39">
                  <c:v>0.08</c:v>
                </c:pt>
                <c:pt idx="40">
                  <c:v>0.08</c:v>
                </c:pt>
                <c:pt idx="41">
                  <c:v>0</c:v>
                </c:pt>
                <c:pt idx="42">
                  <c:v>0</c:v>
                </c:pt>
              </c:numCache>
            </c:numRef>
          </c:val>
          <c:smooth val="0"/>
          <c:extLst>
            <c:ext xmlns:c16="http://schemas.microsoft.com/office/drawing/2014/chart" uri="{C3380CC4-5D6E-409C-BE32-E72D297353CC}">
              <c16:uniqueId val="{00000000-6FB2-4D0F-AD77-5462B694F232}"/>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0"/>
          <c:min val="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2.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流行性耳下腺炎［北九州市］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'R7'!$C$26:$BC$26</c:f>
              <c:numCache>
                <c:formatCode>General</c:formatCode>
                <c:ptCount val="53"/>
                <c:pt idx="14">
                  <c:v>0.08</c:v>
                </c:pt>
                <c:pt idx="15">
                  <c:v>0</c:v>
                </c:pt>
                <c:pt idx="16">
                  <c:v>0.23</c:v>
                </c:pt>
                <c:pt idx="17">
                  <c:v>0.15</c:v>
                </c:pt>
                <c:pt idx="18">
                  <c:v>0</c:v>
                </c:pt>
                <c:pt idx="19">
                  <c:v>0.15</c:v>
                </c:pt>
                <c:pt idx="20">
                  <c:v>0.15</c:v>
                </c:pt>
                <c:pt idx="21">
                  <c:v>0.08</c:v>
                </c:pt>
                <c:pt idx="22">
                  <c:v>0</c:v>
                </c:pt>
                <c:pt idx="23">
                  <c:v>0.31</c:v>
                </c:pt>
                <c:pt idx="24">
                  <c:v>0</c:v>
                </c:pt>
                <c:pt idx="25">
                  <c:v>0.15</c:v>
                </c:pt>
                <c:pt idx="26">
                  <c:v>0.08</c:v>
                </c:pt>
                <c:pt idx="27">
                  <c:v>0.08</c:v>
                </c:pt>
                <c:pt idx="28">
                  <c:v>0.08</c:v>
                </c:pt>
                <c:pt idx="29">
                  <c:v>0.08</c:v>
                </c:pt>
                <c:pt idx="30">
                  <c:v>0</c:v>
                </c:pt>
                <c:pt idx="31">
                  <c:v>0.08</c:v>
                </c:pt>
                <c:pt idx="32">
                  <c:v>0.08</c:v>
                </c:pt>
                <c:pt idx="33">
                  <c:v>0</c:v>
                </c:pt>
                <c:pt idx="34">
                  <c:v>0</c:v>
                </c:pt>
                <c:pt idx="35">
                  <c:v>0</c:v>
                </c:pt>
                <c:pt idx="36">
                  <c:v>0</c:v>
                </c:pt>
                <c:pt idx="37">
                  <c:v>0</c:v>
                </c:pt>
                <c:pt idx="38">
                  <c:v>0</c:v>
                </c:pt>
                <c:pt idx="39">
                  <c:v>0.08</c:v>
                </c:pt>
                <c:pt idx="40">
                  <c:v>0</c:v>
                </c:pt>
                <c:pt idx="41">
                  <c:v>0</c:v>
                </c:pt>
                <c:pt idx="42">
                  <c:v>0</c:v>
                </c:pt>
              </c:numCache>
            </c:numRef>
          </c:val>
          <c:smooth val="0"/>
          <c:extLst>
            <c:ext xmlns:c16="http://schemas.microsoft.com/office/drawing/2014/chart" uri="{C3380CC4-5D6E-409C-BE32-E72D297353CC}">
              <c16:uniqueId val="{00000000-EB38-4610-8A02-8FECFEFD9ECC}"/>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2.5"/>
          <c:min val="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0.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ＡＲＩ（急性呼吸器感染症）［北九州市］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'R7'!$C$31:$BC$31</c:f>
              <c:numCache>
                <c:formatCode>0.00_ </c:formatCode>
                <c:ptCount val="53"/>
                <c:pt idx="14">
                  <c:v>23.3</c:v>
                </c:pt>
                <c:pt idx="15">
                  <c:v>35.700000000000003</c:v>
                </c:pt>
                <c:pt idx="16">
                  <c:v>42.78</c:v>
                </c:pt>
                <c:pt idx="17">
                  <c:v>42.3</c:v>
                </c:pt>
                <c:pt idx="18">
                  <c:v>37.479999999999997</c:v>
                </c:pt>
                <c:pt idx="19">
                  <c:v>50.74</c:v>
                </c:pt>
                <c:pt idx="20">
                  <c:v>45.57</c:v>
                </c:pt>
                <c:pt idx="21">
                  <c:v>46.87</c:v>
                </c:pt>
                <c:pt idx="22">
                  <c:v>46.22</c:v>
                </c:pt>
                <c:pt idx="23">
                  <c:v>39.26</c:v>
                </c:pt>
                <c:pt idx="24">
                  <c:v>41.61</c:v>
                </c:pt>
                <c:pt idx="25">
                  <c:v>41.61</c:v>
                </c:pt>
                <c:pt idx="26">
                  <c:v>40.909999999999997</c:v>
                </c:pt>
                <c:pt idx="27">
                  <c:v>46.61</c:v>
                </c:pt>
                <c:pt idx="28">
                  <c:v>46</c:v>
                </c:pt>
                <c:pt idx="29">
                  <c:v>42.7</c:v>
                </c:pt>
                <c:pt idx="30">
                  <c:v>59.39</c:v>
                </c:pt>
                <c:pt idx="31">
                  <c:v>53.04</c:v>
                </c:pt>
                <c:pt idx="32">
                  <c:v>42</c:v>
                </c:pt>
                <c:pt idx="33">
                  <c:v>64.650000000000006</c:v>
                </c:pt>
                <c:pt idx="34">
                  <c:v>53.52</c:v>
                </c:pt>
                <c:pt idx="35">
                  <c:v>57.61</c:v>
                </c:pt>
                <c:pt idx="36">
                  <c:v>74.83</c:v>
                </c:pt>
                <c:pt idx="37">
                  <c:v>67.430000000000007</c:v>
                </c:pt>
                <c:pt idx="38">
                  <c:v>64.52</c:v>
                </c:pt>
                <c:pt idx="39">
                  <c:v>69.09</c:v>
                </c:pt>
                <c:pt idx="40">
                  <c:v>78.5</c:v>
                </c:pt>
                <c:pt idx="41">
                  <c:v>53.91</c:v>
                </c:pt>
                <c:pt idx="42">
                  <c:v>65.17</c:v>
                </c:pt>
              </c:numCache>
            </c:numRef>
          </c:val>
          <c:smooth val="0"/>
          <c:extLst>
            <c:ext xmlns:c16="http://schemas.microsoft.com/office/drawing/2014/chart" uri="{C3380CC4-5D6E-409C-BE32-E72D297353CC}">
              <c16:uniqueId val="{00000000-72A0-426F-9404-F865D65A3C0D}"/>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20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0_ " sourceLinked="0"/>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50"/>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インフルエンザ［北九州市］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'R7'!$C$6:$BC$6</c:f>
              <c:numCache>
                <c:formatCode>General</c:formatCode>
                <c:ptCount val="53"/>
                <c:pt idx="14">
                  <c:v>1.87</c:v>
                </c:pt>
                <c:pt idx="15">
                  <c:v>1.61</c:v>
                </c:pt>
                <c:pt idx="16">
                  <c:v>1.83</c:v>
                </c:pt>
                <c:pt idx="17">
                  <c:v>2.04</c:v>
                </c:pt>
                <c:pt idx="18">
                  <c:v>2.09</c:v>
                </c:pt>
                <c:pt idx="19">
                  <c:v>1.7</c:v>
                </c:pt>
                <c:pt idx="20">
                  <c:v>1.1299999999999999</c:v>
                </c:pt>
                <c:pt idx="21">
                  <c:v>0.96</c:v>
                </c:pt>
                <c:pt idx="22">
                  <c:v>0.48</c:v>
                </c:pt>
                <c:pt idx="23">
                  <c:v>0.09</c:v>
                </c:pt>
                <c:pt idx="24">
                  <c:v>0.04</c:v>
                </c:pt>
                <c:pt idx="25">
                  <c:v>0.17</c:v>
                </c:pt>
                <c:pt idx="26">
                  <c:v>0</c:v>
                </c:pt>
                <c:pt idx="27">
                  <c:v>0.09</c:v>
                </c:pt>
                <c:pt idx="28">
                  <c:v>0.61</c:v>
                </c:pt>
                <c:pt idx="29">
                  <c:v>0.78</c:v>
                </c:pt>
                <c:pt idx="30">
                  <c:v>0.35</c:v>
                </c:pt>
                <c:pt idx="31">
                  <c:v>0.39</c:v>
                </c:pt>
                <c:pt idx="32">
                  <c:v>0.3</c:v>
                </c:pt>
                <c:pt idx="33">
                  <c:v>0.39</c:v>
                </c:pt>
                <c:pt idx="34">
                  <c:v>0.96</c:v>
                </c:pt>
                <c:pt idx="35">
                  <c:v>3.3</c:v>
                </c:pt>
                <c:pt idx="36">
                  <c:v>5.22</c:v>
                </c:pt>
                <c:pt idx="37">
                  <c:v>2.7</c:v>
                </c:pt>
                <c:pt idx="38">
                  <c:v>2.48</c:v>
                </c:pt>
                <c:pt idx="39">
                  <c:v>3.09</c:v>
                </c:pt>
                <c:pt idx="40">
                  <c:v>4.6500000000000004</c:v>
                </c:pt>
                <c:pt idx="41">
                  <c:v>5.04</c:v>
                </c:pt>
                <c:pt idx="42">
                  <c:v>3.65</c:v>
                </c:pt>
              </c:numCache>
            </c:numRef>
          </c:val>
          <c:smooth val="0"/>
          <c:extLst>
            <c:ext xmlns:c16="http://schemas.microsoft.com/office/drawing/2014/chart" uri="{C3380CC4-5D6E-409C-BE32-E72D297353CC}">
              <c16:uniqueId val="{00000003-A62C-4BFC-BB91-2A0B2FD32F2D}"/>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0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20"/>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ＲＳウイルス感染症［北九州市］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dPt>
            <c:idx val="15"/>
            <c:marker>
              <c:symbol val="circle"/>
              <c:size val="6"/>
              <c:spPr>
                <a:solidFill>
                  <a:srgbClr val="FF0000"/>
                </a:solidFill>
                <a:ln w="9525">
                  <a:noFill/>
                </a:ln>
                <a:effectLst/>
              </c:spPr>
            </c:marker>
            <c:bubble3D val="0"/>
            <c:spPr>
              <a:ln w="25400" cap="rnd">
                <a:solidFill>
                  <a:srgbClr val="FF0000"/>
                </a:solidFill>
                <a:round/>
              </a:ln>
              <a:effectLst/>
            </c:spPr>
            <c:extLst>
              <c:ext xmlns:c16="http://schemas.microsoft.com/office/drawing/2014/chart" uri="{C3380CC4-5D6E-409C-BE32-E72D297353CC}">
                <c16:uniqueId val="{00000001-A62B-43C4-8723-A08B5A767AF7}"/>
              </c:ext>
            </c:extLst>
          </c:dPt>
          <c:val>
            <c:numRef>
              <c:f>'R7'!$C$8:$BC$8</c:f>
              <c:numCache>
                <c:formatCode>General</c:formatCode>
                <c:ptCount val="53"/>
                <c:pt idx="14">
                  <c:v>1.62</c:v>
                </c:pt>
                <c:pt idx="15">
                  <c:v>1.69</c:v>
                </c:pt>
                <c:pt idx="16">
                  <c:v>1.62</c:v>
                </c:pt>
                <c:pt idx="17">
                  <c:v>1.08</c:v>
                </c:pt>
                <c:pt idx="18">
                  <c:v>0.31</c:v>
                </c:pt>
                <c:pt idx="19">
                  <c:v>0.77</c:v>
                </c:pt>
                <c:pt idx="20">
                  <c:v>0.31</c:v>
                </c:pt>
                <c:pt idx="21">
                  <c:v>0.38</c:v>
                </c:pt>
                <c:pt idx="22">
                  <c:v>0.31</c:v>
                </c:pt>
                <c:pt idx="23">
                  <c:v>0.38</c:v>
                </c:pt>
                <c:pt idx="24">
                  <c:v>0.23</c:v>
                </c:pt>
                <c:pt idx="25">
                  <c:v>0.15</c:v>
                </c:pt>
                <c:pt idx="26">
                  <c:v>0.77</c:v>
                </c:pt>
                <c:pt idx="27">
                  <c:v>0.23</c:v>
                </c:pt>
                <c:pt idx="28">
                  <c:v>0.77</c:v>
                </c:pt>
                <c:pt idx="29">
                  <c:v>0.54</c:v>
                </c:pt>
                <c:pt idx="30">
                  <c:v>1.38</c:v>
                </c:pt>
                <c:pt idx="31">
                  <c:v>1.38</c:v>
                </c:pt>
                <c:pt idx="32">
                  <c:v>0.92</c:v>
                </c:pt>
                <c:pt idx="33">
                  <c:v>1.69</c:v>
                </c:pt>
                <c:pt idx="34">
                  <c:v>4.2300000000000004</c:v>
                </c:pt>
                <c:pt idx="35">
                  <c:v>10.92</c:v>
                </c:pt>
                <c:pt idx="36">
                  <c:v>3.54</c:v>
                </c:pt>
                <c:pt idx="37">
                  <c:v>3.69</c:v>
                </c:pt>
                <c:pt idx="38">
                  <c:v>3.69</c:v>
                </c:pt>
                <c:pt idx="39">
                  <c:v>2.31</c:v>
                </c:pt>
                <c:pt idx="40">
                  <c:v>2</c:v>
                </c:pt>
                <c:pt idx="41">
                  <c:v>1.85</c:v>
                </c:pt>
                <c:pt idx="42">
                  <c:v>2.62</c:v>
                </c:pt>
              </c:numCache>
            </c:numRef>
          </c:val>
          <c:smooth val="0"/>
          <c:extLst>
            <c:ext xmlns:c16="http://schemas.microsoft.com/office/drawing/2014/chart" uri="{C3380CC4-5D6E-409C-BE32-E72D297353CC}">
              <c16:uniqueId val="{00000000-AF22-4D0D-9F85-DE09633FDBD4}"/>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4"/>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2"/>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咽頭結膜熱［北九州市］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'R7'!$C$10:$BC$10</c:f>
              <c:numCache>
                <c:formatCode>General</c:formatCode>
                <c:ptCount val="53"/>
                <c:pt idx="14">
                  <c:v>0.23</c:v>
                </c:pt>
                <c:pt idx="15">
                  <c:v>0.15</c:v>
                </c:pt>
                <c:pt idx="16">
                  <c:v>0.54</c:v>
                </c:pt>
                <c:pt idx="17">
                  <c:v>0.38</c:v>
                </c:pt>
                <c:pt idx="18">
                  <c:v>0.31</c:v>
                </c:pt>
                <c:pt idx="19">
                  <c:v>0.85</c:v>
                </c:pt>
                <c:pt idx="20">
                  <c:v>0.85</c:v>
                </c:pt>
                <c:pt idx="21">
                  <c:v>2</c:v>
                </c:pt>
                <c:pt idx="22">
                  <c:v>1.38</c:v>
                </c:pt>
                <c:pt idx="23">
                  <c:v>1.31</c:v>
                </c:pt>
                <c:pt idx="24">
                  <c:v>1.38</c:v>
                </c:pt>
                <c:pt idx="25">
                  <c:v>1</c:v>
                </c:pt>
                <c:pt idx="26">
                  <c:v>0.62</c:v>
                </c:pt>
                <c:pt idx="27">
                  <c:v>0.38</c:v>
                </c:pt>
                <c:pt idx="28">
                  <c:v>1</c:v>
                </c:pt>
                <c:pt idx="29">
                  <c:v>0.92</c:v>
                </c:pt>
                <c:pt idx="30">
                  <c:v>0.77</c:v>
                </c:pt>
                <c:pt idx="31">
                  <c:v>0.77</c:v>
                </c:pt>
                <c:pt idx="32">
                  <c:v>0.23</c:v>
                </c:pt>
                <c:pt idx="33">
                  <c:v>0.85</c:v>
                </c:pt>
                <c:pt idx="34">
                  <c:v>0.38</c:v>
                </c:pt>
                <c:pt idx="35">
                  <c:v>0.38</c:v>
                </c:pt>
                <c:pt idx="36">
                  <c:v>0.23</c:v>
                </c:pt>
                <c:pt idx="37">
                  <c:v>0.38</c:v>
                </c:pt>
                <c:pt idx="38">
                  <c:v>0.31</c:v>
                </c:pt>
                <c:pt idx="39">
                  <c:v>0.31</c:v>
                </c:pt>
                <c:pt idx="40">
                  <c:v>0.54</c:v>
                </c:pt>
                <c:pt idx="41">
                  <c:v>0.38</c:v>
                </c:pt>
                <c:pt idx="42">
                  <c:v>0.31</c:v>
                </c:pt>
              </c:numCache>
            </c:numRef>
          </c:val>
          <c:smooth val="0"/>
          <c:extLst>
            <c:ext xmlns:c16="http://schemas.microsoft.com/office/drawing/2014/chart" uri="{C3380CC4-5D6E-409C-BE32-E72D297353CC}">
              <c16:uniqueId val="{00000000-2D4B-4137-B5CF-2A1B958FECCC}"/>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5"/>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Ａ群溶血性レンサ球菌咽頭炎［北九州市］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'R7'!$C$12:$BC$12</c:f>
              <c:numCache>
                <c:formatCode>General</c:formatCode>
                <c:ptCount val="53"/>
                <c:pt idx="14">
                  <c:v>2.62</c:v>
                </c:pt>
                <c:pt idx="15">
                  <c:v>4.6900000000000004</c:v>
                </c:pt>
                <c:pt idx="16">
                  <c:v>4.7699999999999996</c:v>
                </c:pt>
                <c:pt idx="17">
                  <c:v>3.92</c:v>
                </c:pt>
                <c:pt idx="18">
                  <c:v>3.92</c:v>
                </c:pt>
                <c:pt idx="19">
                  <c:v>8.23</c:v>
                </c:pt>
                <c:pt idx="20">
                  <c:v>5.46</c:v>
                </c:pt>
                <c:pt idx="21">
                  <c:v>5.69</c:v>
                </c:pt>
                <c:pt idx="22">
                  <c:v>4.08</c:v>
                </c:pt>
                <c:pt idx="23">
                  <c:v>4.54</c:v>
                </c:pt>
                <c:pt idx="24">
                  <c:v>3.92</c:v>
                </c:pt>
                <c:pt idx="25">
                  <c:v>2.92</c:v>
                </c:pt>
                <c:pt idx="26">
                  <c:v>3.69</c:v>
                </c:pt>
                <c:pt idx="27">
                  <c:v>3.77</c:v>
                </c:pt>
                <c:pt idx="28">
                  <c:v>4.92</c:v>
                </c:pt>
                <c:pt idx="29">
                  <c:v>2.62</c:v>
                </c:pt>
                <c:pt idx="30">
                  <c:v>2.85</c:v>
                </c:pt>
                <c:pt idx="31">
                  <c:v>2.54</c:v>
                </c:pt>
                <c:pt idx="32">
                  <c:v>1.46</c:v>
                </c:pt>
                <c:pt idx="33">
                  <c:v>1.77</c:v>
                </c:pt>
                <c:pt idx="34">
                  <c:v>2.85</c:v>
                </c:pt>
                <c:pt idx="35">
                  <c:v>2.77</c:v>
                </c:pt>
                <c:pt idx="36">
                  <c:v>3.38</c:v>
                </c:pt>
                <c:pt idx="37">
                  <c:v>3.15</c:v>
                </c:pt>
                <c:pt idx="38">
                  <c:v>1.77</c:v>
                </c:pt>
                <c:pt idx="39">
                  <c:v>2.92</c:v>
                </c:pt>
                <c:pt idx="40">
                  <c:v>2.92</c:v>
                </c:pt>
                <c:pt idx="41">
                  <c:v>2.46</c:v>
                </c:pt>
                <c:pt idx="42">
                  <c:v>2.69</c:v>
                </c:pt>
              </c:numCache>
            </c:numRef>
          </c:val>
          <c:smooth val="0"/>
          <c:extLst>
            <c:ext xmlns:c16="http://schemas.microsoft.com/office/drawing/2014/chart" uri="{C3380CC4-5D6E-409C-BE32-E72D297353CC}">
              <c16:uniqueId val="{00000000-46F1-4B0C-8370-6E5129B8AA3F}"/>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2"/>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感染性胃腸炎［北九州市］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'R7'!$C$14:$BC$14</c:f>
              <c:numCache>
                <c:formatCode>General</c:formatCode>
                <c:ptCount val="53"/>
                <c:pt idx="14">
                  <c:v>7.38</c:v>
                </c:pt>
                <c:pt idx="15">
                  <c:v>10.46</c:v>
                </c:pt>
                <c:pt idx="16">
                  <c:v>13.77</c:v>
                </c:pt>
                <c:pt idx="17">
                  <c:v>14.31</c:v>
                </c:pt>
                <c:pt idx="18">
                  <c:v>10.69</c:v>
                </c:pt>
                <c:pt idx="19">
                  <c:v>10.38</c:v>
                </c:pt>
                <c:pt idx="20">
                  <c:v>11.54</c:v>
                </c:pt>
                <c:pt idx="21">
                  <c:v>10.77</c:v>
                </c:pt>
                <c:pt idx="22">
                  <c:v>9.69</c:v>
                </c:pt>
                <c:pt idx="23">
                  <c:v>10.92</c:v>
                </c:pt>
                <c:pt idx="24">
                  <c:v>8.3800000000000008</c:v>
                </c:pt>
                <c:pt idx="25">
                  <c:v>8.3800000000000008</c:v>
                </c:pt>
                <c:pt idx="26">
                  <c:v>11.15</c:v>
                </c:pt>
                <c:pt idx="27">
                  <c:v>5.62</c:v>
                </c:pt>
                <c:pt idx="28">
                  <c:v>9</c:v>
                </c:pt>
                <c:pt idx="29">
                  <c:v>6.62</c:v>
                </c:pt>
                <c:pt idx="30">
                  <c:v>7.69</c:v>
                </c:pt>
                <c:pt idx="31">
                  <c:v>9.5399999999999991</c:v>
                </c:pt>
                <c:pt idx="32">
                  <c:v>3.38</c:v>
                </c:pt>
                <c:pt idx="33">
                  <c:v>8.77</c:v>
                </c:pt>
                <c:pt idx="34">
                  <c:v>15.85</c:v>
                </c:pt>
                <c:pt idx="35">
                  <c:v>9.23</c:v>
                </c:pt>
                <c:pt idx="36">
                  <c:v>6.38</c:v>
                </c:pt>
                <c:pt idx="37">
                  <c:v>6.62</c:v>
                </c:pt>
                <c:pt idx="38">
                  <c:v>8.31</c:v>
                </c:pt>
                <c:pt idx="39">
                  <c:v>8.5399999999999991</c:v>
                </c:pt>
                <c:pt idx="40">
                  <c:v>7.92</c:v>
                </c:pt>
                <c:pt idx="41">
                  <c:v>6</c:v>
                </c:pt>
                <c:pt idx="42">
                  <c:v>7.92</c:v>
                </c:pt>
              </c:numCache>
            </c:numRef>
          </c:val>
          <c:smooth val="0"/>
          <c:extLst>
            <c:ext xmlns:c16="http://schemas.microsoft.com/office/drawing/2014/chart" uri="{C3380CC4-5D6E-409C-BE32-E72D297353CC}">
              <c16:uniqueId val="{00000000-EF36-439C-9910-57B53934369B}"/>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25"/>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水痘［北九州市］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'R7'!$C$16:$BC$16</c:f>
              <c:numCache>
                <c:formatCode>General</c:formatCode>
                <c:ptCount val="53"/>
                <c:pt idx="14">
                  <c:v>0.08</c:v>
                </c:pt>
                <c:pt idx="15">
                  <c:v>0.31</c:v>
                </c:pt>
                <c:pt idx="16">
                  <c:v>0.08</c:v>
                </c:pt>
                <c:pt idx="17">
                  <c:v>0.08</c:v>
                </c:pt>
                <c:pt idx="18">
                  <c:v>0.08</c:v>
                </c:pt>
                <c:pt idx="19">
                  <c:v>0.08</c:v>
                </c:pt>
                <c:pt idx="20">
                  <c:v>0.15</c:v>
                </c:pt>
                <c:pt idx="21">
                  <c:v>0.08</c:v>
                </c:pt>
                <c:pt idx="22">
                  <c:v>0.15</c:v>
                </c:pt>
                <c:pt idx="23">
                  <c:v>0.08</c:v>
                </c:pt>
                <c:pt idx="24">
                  <c:v>0.46</c:v>
                </c:pt>
                <c:pt idx="25">
                  <c:v>0.23</c:v>
                </c:pt>
                <c:pt idx="26">
                  <c:v>0.15</c:v>
                </c:pt>
                <c:pt idx="27">
                  <c:v>0.23</c:v>
                </c:pt>
                <c:pt idx="28">
                  <c:v>0.08</c:v>
                </c:pt>
                <c:pt idx="29">
                  <c:v>0</c:v>
                </c:pt>
                <c:pt idx="30">
                  <c:v>0.23</c:v>
                </c:pt>
                <c:pt idx="31">
                  <c:v>0.08</c:v>
                </c:pt>
                <c:pt idx="32">
                  <c:v>0.08</c:v>
                </c:pt>
                <c:pt idx="33">
                  <c:v>0.15</c:v>
                </c:pt>
                <c:pt idx="34">
                  <c:v>0</c:v>
                </c:pt>
                <c:pt idx="35">
                  <c:v>0.31</c:v>
                </c:pt>
                <c:pt idx="36">
                  <c:v>0.15</c:v>
                </c:pt>
                <c:pt idx="37">
                  <c:v>0.15</c:v>
                </c:pt>
                <c:pt idx="38">
                  <c:v>0.08</c:v>
                </c:pt>
                <c:pt idx="39">
                  <c:v>0.08</c:v>
                </c:pt>
                <c:pt idx="40">
                  <c:v>0.31</c:v>
                </c:pt>
                <c:pt idx="41">
                  <c:v>0.15</c:v>
                </c:pt>
                <c:pt idx="42">
                  <c:v>0</c:v>
                </c:pt>
              </c:numCache>
            </c:numRef>
          </c:val>
          <c:smooth val="0"/>
          <c:extLst>
            <c:ext xmlns:c16="http://schemas.microsoft.com/office/drawing/2014/chart" uri="{C3380CC4-5D6E-409C-BE32-E72D297353CC}">
              <c16:uniqueId val="{00000002-CCE1-4799-8796-F483A125E5FE}"/>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1.5"/>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0.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手足口病［北九州市］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'R7'!$C$18:$BC$18</c:f>
              <c:numCache>
                <c:formatCode>General</c:formatCode>
                <c:ptCount val="53"/>
                <c:pt idx="14">
                  <c:v>0.08</c:v>
                </c:pt>
                <c:pt idx="15">
                  <c:v>0</c:v>
                </c:pt>
                <c:pt idx="16">
                  <c:v>0.08</c:v>
                </c:pt>
                <c:pt idx="17">
                  <c:v>0.23</c:v>
                </c:pt>
                <c:pt idx="18">
                  <c:v>0.08</c:v>
                </c:pt>
                <c:pt idx="19">
                  <c:v>0.46</c:v>
                </c:pt>
                <c:pt idx="20">
                  <c:v>0.54</c:v>
                </c:pt>
                <c:pt idx="21">
                  <c:v>0.46</c:v>
                </c:pt>
                <c:pt idx="22">
                  <c:v>0.31</c:v>
                </c:pt>
                <c:pt idx="23">
                  <c:v>0.46</c:v>
                </c:pt>
                <c:pt idx="24">
                  <c:v>0.31</c:v>
                </c:pt>
                <c:pt idx="25">
                  <c:v>0.38</c:v>
                </c:pt>
                <c:pt idx="26">
                  <c:v>0.31</c:v>
                </c:pt>
                <c:pt idx="27">
                  <c:v>0.46</c:v>
                </c:pt>
                <c:pt idx="28">
                  <c:v>0.38</c:v>
                </c:pt>
                <c:pt idx="29">
                  <c:v>0.46</c:v>
                </c:pt>
                <c:pt idx="30">
                  <c:v>0.31</c:v>
                </c:pt>
                <c:pt idx="31">
                  <c:v>0.54</c:v>
                </c:pt>
                <c:pt idx="32">
                  <c:v>0.15</c:v>
                </c:pt>
                <c:pt idx="33">
                  <c:v>0</c:v>
                </c:pt>
                <c:pt idx="34">
                  <c:v>0.31</c:v>
                </c:pt>
                <c:pt idx="35">
                  <c:v>0.23</c:v>
                </c:pt>
                <c:pt idx="36">
                  <c:v>0.23</c:v>
                </c:pt>
                <c:pt idx="37">
                  <c:v>0.08</c:v>
                </c:pt>
                <c:pt idx="38">
                  <c:v>0.54</c:v>
                </c:pt>
                <c:pt idx="39">
                  <c:v>0.85</c:v>
                </c:pt>
                <c:pt idx="40">
                  <c:v>0.85</c:v>
                </c:pt>
                <c:pt idx="41">
                  <c:v>0.62</c:v>
                </c:pt>
                <c:pt idx="42">
                  <c:v>0.15</c:v>
                </c:pt>
              </c:numCache>
            </c:numRef>
          </c:val>
          <c:smooth val="0"/>
          <c:extLst>
            <c:ext xmlns:c16="http://schemas.microsoft.com/office/drawing/2014/chart" uri="{C3380CC4-5D6E-409C-BE32-E72D297353CC}">
              <c16:uniqueId val="{00000000-7EF6-4F54-81C6-5358690B9076}"/>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20"/>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5"/>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ja-JP" altLang="en-US" sz="1200">
                <a:solidFill>
                  <a:schemeClr val="tx1"/>
                </a:solidFill>
                <a:latin typeface="BIZ UDゴシック" panose="020B0400000000000000" pitchFamily="49" charset="-128"/>
                <a:ea typeface="BIZ UDゴシック" panose="020B0400000000000000" pitchFamily="49" charset="-128"/>
              </a:rPr>
              <a:t>伝染性紅斑［北九州市］</a:t>
            </a:r>
          </a:p>
        </c:rich>
      </c:tx>
      <c:layout>
        <c:manualLayout>
          <c:xMode val="edge"/>
          <c:yMode val="edge"/>
          <c:x val="0.24615561061888341"/>
          <c:y val="2.272727272727272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302193026684152E-2"/>
          <c:y val="0.16065754938527418"/>
          <c:w val="0.89885741026671928"/>
          <c:h val="0.72904039434095125"/>
        </c:manualLayout>
      </c:layout>
      <c:lineChart>
        <c:grouping val="standard"/>
        <c:varyColors val="0"/>
        <c:ser>
          <c:idx val="0"/>
          <c:order val="0"/>
          <c:tx>
            <c:v>令和7年</c:v>
          </c:tx>
          <c:spPr>
            <a:ln w="25400" cap="rnd">
              <a:solidFill>
                <a:srgbClr val="FF0000"/>
              </a:solidFill>
              <a:round/>
            </a:ln>
            <a:effectLst/>
          </c:spPr>
          <c:marker>
            <c:symbol val="circle"/>
            <c:size val="6"/>
            <c:spPr>
              <a:solidFill>
                <a:srgbClr val="FF0000"/>
              </a:solidFill>
              <a:ln w="9525">
                <a:noFill/>
              </a:ln>
              <a:effectLst/>
            </c:spPr>
          </c:marker>
          <c:val>
            <c:numRef>
              <c:f>'R7'!$C$20:$BC$20</c:f>
              <c:numCache>
                <c:formatCode>General</c:formatCode>
                <c:ptCount val="53"/>
                <c:pt idx="14">
                  <c:v>0.08</c:v>
                </c:pt>
                <c:pt idx="15">
                  <c:v>0.69</c:v>
                </c:pt>
                <c:pt idx="16">
                  <c:v>0.85</c:v>
                </c:pt>
                <c:pt idx="17">
                  <c:v>0.69</c:v>
                </c:pt>
                <c:pt idx="18">
                  <c:v>0.54</c:v>
                </c:pt>
                <c:pt idx="19">
                  <c:v>1.85</c:v>
                </c:pt>
                <c:pt idx="20">
                  <c:v>1.38</c:v>
                </c:pt>
                <c:pt idx="21">
                  <c:v>1.31</c:v>
                </c:pt>
                <c:pt idx="22">
                  <c:v>1.77</c:v>
                </c:pt>
                <c:pt idx="23">
                  <c:v>1.38</c:v>
                </c:pt>
                <c:pt idx="24">
                  <c:v>2.23</c:v>
                </c:pt>
                <c:pt idx="25">
                  <c:v>1.31</c:v>
                </c:pt>
                <c:pt idx="26">
                  <c:v>1.54</c:v>
                </c:pt>
                <c:pt idx="27">
                  <c:v>2.31</c:v>
                </c:pt>
                <c:pt idx="28">
                  <c:v>2.54</c:v>
                </c:pt>
                <c:pt idx="29">
                  <c:v>2.15</c:v>
                </c:pt>
                <c:pt idx="30">
                  <c:v>2.77</c:v>
                </c:pt>
                <c:pt idx="31">
                  <c:v>2.77</c:v>
                </c:pt>
                <c:pt idx="32">
                  <c:v>0.77</c:v>
                </c:pt>
                <c:pt idx="33">
                  <c:v>3.23</c:v>
                </c:pt>
                <c:pt idx="34">
                  <c:v>4.2300000000000004</c:v>
                </c:pt>
                <c:pt idx="35">
                  <c:v>4.6900000000000004</c:v>
                </c:pt>
                <c:pt idx="36">
                  <c:v>3.46</c:v>
                </c:pt>
                <c:pt idx="37">
                  <c:v>3.15</c:v>
                </c:pt>
                <c:pt idx="38">
                  <c:v>3.46</c:v>
                </c:pt>
                <c:pt idx="39">
                  <c:v>3.54</c:v>
                </c:pt>
                <c:pt idx="40">
                  <c:v>3</c:v>
                </c:pt>
                <c:pt idx="41">
                  <c:v>2.77</c:v>
                </c:pt>
                <c:pt idx="42">
                  <c:v>2.77</c:v>
                </c:pt>
              </c:numCache>
            </c:numRef>
          </c:val>
          <c:smooth val="0"/>
          <c:extLst>
            <c:ext xmlns:c16="http://schemas.microsoft.com/office/drawing/2014/chart" uri="{C3380CC4-5D6E-409C-BE32-E72D297353CC}">
              <c16:uniqueId val="{00000000-5B44-41D3-9ECA-8BCFD50055FA}"/>
            </c:ext>
          </c:extLst>
        </c:ser>
        <c:dLbls>
          <c:showLegendKey val="0"/>
          <c:showVal val="0"/>
          <c:showCatName val="0"/>
          <c:showSerName val="0"/>
          <c:showPercent val="0"/>
          <c:showBubbleSize val="0"/>
        </c:dLbls>
        <c:marker val="1"/>
        <c:smooth val="0"/>
        <c:axId val="660961952"/>
        <c:axId val="660962608"/>
      </c:lineChart>
      <c:catAx>
        <c:axId val="660961952"/>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ja-JP" altLang="en-US" sz="800">
                    <a:solidFill>
                      <a:schemeClr val="tx1"/>
                    </a:solidFill>
                    <a:latin typeface="BIZ UDゴシック" panose="020B0400000000000000" pitchFamily="49" charset="-128"/>
                    <a:ea typeface="BIZ UDゴシック" panose="020B0400000000000000" pitchFamily="49" charset="-128"/>
                  </a:rPr>
                  <a:t>［週］</a:t>
                </a:r>
              </a:p>
            </c:rich>
          </c:tx>
          <c:layout>
            <c:manualLayout>
              <c:xMode val="edge"/>
              <c:yMode val="edge"/>
              <c:x val="0.89882903541661496"/>
              <c:y val="0.943796266952699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ja-JP"/>
            </a:p>
          </c:txPr>
        </c:title>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2608"/>
        <c:crossesAt val="0"/>
        <c:auto val="1"/>
        <c:lblAlgn val="ctr"/>
        <c:lblOffset val="100"/>
        <c:tickLblSkip val="3"/>
        <c:noMultiLvlLbl val="0"/>
      </c:catAx>
      <c:valAx>
        <c:axId val="660962608"/>
        <c:scaling>
          <c:orientation val="minMax"/>
          <c:max val="5"/>
        </c:scaling>
        <c:delete val="0"/>
        <c:axPos val="l"/>
        <c:majorGridlines>
          <c:spPr>
            <a:ln w="3175" cap="flat" cmpd="sng" algn="ctr">
              <a:solidFill>
                <a:schemeClr val="tx1"/>
              </a:solidFill>
              <a:round/>
            </a:ln>
            <a:effectLst/>
          </c:spPr>
        </c:majorGridlines>
        <c:title>
          <c:tx>
            <c:rich>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r>
                  <a:rPr lang="ja-JP" altLang="ja-JP" sz="800" b="0" i="0" spc="-100" baseline="0">
                    <a:solidFill>
                      <a:schemeClr val="tx1"/>
                    </a:solidFill>
                    <a:effectLst/>
                    <a:latin typeface="BIZ UDゴシック" panose="020B0400000000000000" pitchFamily="49" charset="-128"/>
                    <a:ea typeface="BIZ UDゴシック" panose="020B0400000000000000" pitchFamily="49" charset="-128"/>
                  </a:rPr>
                  <a:t>定点当り報告数</a:t>
                </a:r>
                <a:r>
                  <a:rPr lang="en-US" altLang="ja-JP" sz="800" b="0" i="0" spc="-100" baseline="0">
                    <a:solidFill>
                      <a:schemeClr val="tx1"/>
                    </a:solidFill>
                    <a:effectLst/>
                    <a:latin typeface="BIZ UDゴシック" panose="020B0400000000000000" pitchFamily="49" charset="-128"/>
                    <a:ea typeface="BIZ UDゴシック" panose="020B0400000000000000" pitchFamily="49" charset="-128"/>
                  </a:rPr>
                  <a:t>〕</a:t>
                </a:r>
                <a:endParaRPr lang="ja-JP" altLang="ja-JP" sz="800" spc="-100" baseline="0">
                  <a:solidFill>
                    <a:schemeClr val="tx1"/>
                  </a:solidFill>
                  <a:effectLst/>
                  <a:latin typeface="BIZ UDゴシック" panose="020B0400000000000000" pitchFamily="49" charset="-128"/>
                  <a:ea typeface="BIZ UDゴシック" panose="020B0400000000000000" pitchFamily="49" charset="-128"/>
                </a:endParaRPr>
              </a:p>
            </c:rich>
          </c:tx>
          <c:layout>
            <c:manualLayout>
              <c:xMode val="edge"/>
              <c:yMode val="edge"/>
              <c:x val="0"/>
              <c:y val="8.0055581287633154E-2"/>
            </c:manualLayout>
          </c:layout>
          <c:overlay val="0"/>
          <c:spPr>
            <a:noFill/>
            <a:ln>
              <a:noFill/>
            </a:ln>
            <a:effectLst/>
          </c:spPr>
          <c:txPr>
            <a:bodyPr rot="0" spcFirstLastPara="1" vertOverflow="ellipsis" wrap="square" anchor="ctr" anchorCtr="1"/>
            <a:lstStyle/>
            <a:p>
              <a:pPr>
                <a:defRPr sz="1000" b="0" i="0" u="none" strike="noStrike" kern="1200" spc="-1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660961952"/>
        <c:crosses val="autoZero"/>
        <c:crossBetween val="between"/>
        <c:majorUnit val="1"/>
      </c:valAx>
      <c:spPr>
        <a:noFill/>
        <a:ln w="12700">
          <a:solidFill>
            <a:schemeClr val="tx1"/>
          </a:solidFill>
        </a:ln>
        <a:effectLst/>
      </c:spPr>
    </c:plotArea>
    <c:plotVisOnly val="1"/>
    <c:dispBlanksAs val="gap"/>
    <c:showDLblsOverMax val="0"/>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13" Target="../charts/chart13.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66675</xdr:colOff>
      <xdr:row>2</xdr:row>
      <xdr:rowOff>0</xdr:rowOff>
    </xdr:from>
    <xdr:to>
      <xdr:col>6</xdr:col>
      <xdr:colOff>533397</xdr:colOff>
      <xdr:row>13</xdr:row>
      <xdr:rowOff>238124</xdr:rowOff>
    </xdr:to>
    <xdr:graphicFrame macro="">
      <xdr:nvGraphicFramePr>
        <xdr:cNvPr id="2" name="グラフ 1">
          <a:extLst>
            <a:ext uri="{FF2B5EF4-FFF2-40B4-BE49-F238E27FC236}">
              <a16:creationId xmlns:a16="http://schemas.microsoft.com/office/drawing/2014/main" id="{24E8900A-CF9D-41AC-8401-04FC7EEE29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0</xdr:row>
      <xdr:rowOff>76200</xdr:rowOff>
    </xdr:from>
    <xdr:to>
      <xdr:col>12</xdr:col>
      <xdr:colOff>1066800</xdr:colOff>
      <xdr:row>1</xdr:row>
      <xdr:rowOff>161925</xdr:rowOff>
    </xdr:to>
    <xdr:sp macro="" textlink="">
      <xdr:nvSpPr>
        <xdr:cNvPr id="9" name="テキスト ボックス 8">
          <a:extLst>
            <a:ext uri="{FF2B5EF4-FFF2-40B4-BE49-F238E27FC236}">
              <a16:creationId xmlns:a16="http://schemas.microsoft.com/office/drawing/2014/main" id="{EC02EA0F-4350-45D1-8639-971EE875B2DB}"/>
            </a:ext>
          </a:extLst>
        </xdr:cNvPr>
        <xdr:cNvSpPr txBox="1"/>
      </xdr:nvSpPr>
      <xdr:spPr>
        <a:xfrm>
          <a:off x="66675" y="76200"/>
          <a:ext cx="9229725"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BIZ UDゴシック" panose="020B0400000000000000" pitchFamily="49" charset="-128"/>
              <a:ea typeface="BIZ UDゴシック" panose="020B0400000000000000" pitchFamily="49" charset="-128"/>
            </a:rPr>
            <a:t>令和７年</a:t>
          </a:r>
        </a:p>
      </xdr:txBody>
    </xdr:sp>
    <xdr:clientData/>
  </xdr:twoCellAnchor>
  <xdr:twoCellAnchor>
    <xdr:from>
      <xdr:col>5</xdr:col>
      <xdr:colOff>476250</xdr:colOff>
      <xdr:row>0</xdr:row>
      <xdr:rowOff>200025</xdr:rowOff>
    </xdr:from>
    <xdr:to>
      <xdr:col>6</xdr:col>
      <xdr:colOff>180975</xdr:colOff>
      <xdr:row>1</xdr:row>
      <xdr:rowOff>57150</xdr:rowOff>
    </xdr:to>
    <xdr:grpSp>
      <xdr:nvGrpSpPr>
        <xdr:cNvPr id="3" name="グループ化 2">
          <a:extLst>
            <a:ext uri="{FF2B5EF4-FFF2-40B4-BE49-F238E27FC236}">
              <a16:creationId xmlns:a16="http://schemas.microsoft.com/office/drawing/2014/main" id="{075A3CC6-DDEE-4DB3-8D71-498FD276393E}"/>
            </a:ext>
          </a:extLst>
        </xdr:cNvPr>
        <xdr:cNvGrpSpPr/>
      </xdr:nvGrpSpPr>
      <xdr:grpSpPr>
        <a:xfrm>
          <a:off x="3905250" y="200025"/>
          <a:ext cx="390525" cy="95250"/>
          <a:chOff x="3905250" y="200025"/>
          <a:chExt cx="390525" cy="95250"/>
        </a:xfrm>
      </xdr:grpSpPr>
      <xdr:cxnSp macro="">
        <xdr:nvCxnSpPr>
          <xdr:cNvPr id="11" name="直線コネクタ 10">
            <a:extLst>
              <a:ext uri="{FF2B5EF4-FFF2-40B4-BE49-F238E27FC236}">
                <a16:creationId xmlns:a16="http://schemas.microsoft.com/office/drawing/2014/main" id="{9566456D-FB5E-458E-BC38-730A30F13FA5}"/>
              </a:ext>
            </a:extLst>
          </xdr:cNvPr>
          <xdr:cNvCxnSpPr/>
        </xdr:nvCxnSpPr>
        <xdr:spPr>
          <a:xfrm>
            <a:off x="3905250" y="247650"/>
            <a:ext cx="3905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楕円 11">
            <a:extLst>
              <a:ext uri="{FF2B5EF4-FFF2-40B4-BE49-F238E27FC236}">
                <a16:creationId xmlns:a16="http://schemas.microsoft.com/office/drawing/2014/main" id="{AB005665-B73F-4071-B1C7-D811DC802145}"/>
              </a:ext>
            </a:extLst>
          </xdr:cNvPr>
          <xdr:cNvSpPr/>
        </xdr:nvSpPr>
        <xdr:spPr>
          <a:xfrm>
            <a:off x="4062412" y="200025"/>
            <a:ext cx="95250" cy="9525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7</xdr:col>
      <xdr:colOff>95250</xdr:colOff>
      <xdr:row>2</xdr:row>
      <xdr:rowOff>28575</xdr:rowOff>
    </xdr:from>
    <xdr:ext cx="184731" cy="264560"/>
    <xdr:sp macro="" textlink="">
      <xdr:nvSpPr>
        <xdr:cNvPr id="15" name="テキスト ボックス 14">
          <a:extLst>
            <a:ext uri="{FF2B5EF4-FFF2-40B4-BE49-F238E27FC236}">
              <a16:creationId xmlns:a16="http://schemas.microsoft.com/office/drawing/2014/main" id="{5FF0159B-6E40-443E-B575-A5A1E2E88333}"/>
            </a:ext>
          </a:extLst>
        </xdr:cNvPr>
        <xdr:cNvSpPr txBox="1"/>
      </xdr:nvSpPr>
      <xdr:spPr>
        <a:xfrm>
          <a:off x="48958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590550</xdr:colOff>
      <xdr:row>2</xdr:row>
      <xdr:rowOff>0</xdr:rowOff>
    </xdr:from>
    <xdr:to>
      <xdr:col>12</xdr:col>
      <xdr:colOff>1057272</xdr:colOff>
      <xdr:row>13</xdr:row>
      <xdr:rowOff>238124</xdr:rowOff>
    </xdr:to>
    <xdr:graphicFrame macro="">
      <xdr:nvGraphicFramePr>
        <xdr:cNvPr id="18" name="グラフ 17">
          <a:extLst>
            <a:ext uri="{FF2B5EF4-FFF2-40B4-BE49-F238E27FC236}">
              <a16:creationId xmlns:a16="http://schemas.microsoft.com/office/drawing/2014/main" id="{81EEF113-4601-4977-84D5-7EC3B5E1C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14</xdr:row>
      <xdr:rowOff>152400</xdr:rowOff>
    </xdr:from>
    <xdr:to>
      <xdr:col>6</xdr:col>
      <xdr:colOff>533397</xdr:colOff>
      <xdr:row>26</xdr:row>
      <xdr:rowOff>152399</xdr:rowOff>
    </xdr:to>
    <xdr:graphicFrame macro="">
      <xdr:nvGraphicFramePr>
        <xdr:cNvPr id="19" name="グラフ 18">
          <a:extLst>
            <a:ext uri="{FF2B5EF4-FFF2-40B4-BE49-F238E27FC236}">
              <a16:creationId xmlns:a16="http://schemas.microsoft.com/office/drawing/2014/main" id="{C8D05513-B4CA-4F8D-9C13-B3AC09864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590550</xdr:colOff>
      <xdr:row>14</xdr:row>
      <xdr:rowOff>152400</xdr:rowOff>
    </xdr:from>
    <xdr:to>
      <xdr:col>12</xdr:col>
      <xdr:colOff>1057272</xdr:colOff>
      <xdr:row>26</xdr:row>
      <xdr:rowOff>152399</xdr:rowOff>
    </xdr:to>
    <xdr:graphicFrame macro="">
      <xdr:nvGraphicFramePr>
        <xdr:cNvPr id="13" name="グラフ 12">
          <a:extLst>
            <a:ext uri="{FF2B5EF4-FFF2-40B4-BE49-F238E27FC236}">
              <a16:creationId xmlns:a16="http://schemas.microsoft.com/office/drawing/2014/main" id="{D0D19809-B7D6-40C9-93E5-ACFBC8B7B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xdr:colOff>
      <xdr:row>29</xdr:row>
      <xdr:rowOff>0</xdr:rowOff>
    </xdr:from>
    <xdr:to>
      <xdr:col>6</xdr:col>
      <xdr:colOff>533397</xdr:colOff>
      <xdr:row>40</xdr:row>
      <xdr:rowOff>238124</xdr:rowOff>
    </xdr:to>
    <xdr:graphicFrame macro="">
      <xdr:nvGraphicFramePr>
        <xdr:cNvPr id="14" name="グラフ 13">
          <a:extLst>
            <a:ext uri="{FF2B5EF4-FFF2-40B4-BE49-F238E27FC236}">
              <a16:creationId xmlns:a16="http://schemas.microsoft.com/office/drawing/2014/main" id="{F95AEFD3-0FB6-4F5C-9703-C6DE49FA4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66675</xdr:colOff>
      <xdr:row>27</xdr:row>
      <xdr:rowOff>76200</xdr:rowOff>
    </xdr:from>
    <xdr:to>
      <xdr:col>12</xdr:col>
      <xdr:colOff>1066800</xdr:colOff>
      <xdr:row>28</xdr:row>
      <xdr:rowOff>161925</xdr:rowOff>
    </xdr:to>
    <xdr:sp macro="" textlink="">
      <xdr:nvSpPr>
        <xdr:cNvPr id="16" name="テキスト ボックス 15">
          <a:extLst>
            <a:ext uri="{FF2B5EF4-FFF2-40B4-BE49-F238E27FC236}">
              <a16:creationId xmlns:a16="http://schemas.microsoft.com/office/drawing/2014/main" id="{2B5B7386-C052-43CE-80CF-6816C8C508DE}"/>
            </a:ext>
          </a:extLst>
        </xdr:cNvPr>
        <xdr:cNvSpPr txBox="1"/>
      </xdr:nvSpPr>
      <xdr:spPr>
        <a:xfrm>
          <a:off x="66675" y="76200"/>
          <a:ext cx="9229725"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BIZ UDゴシック" panose="020B0400000000000000" pitchFamily="49" charset="-128"/>
              <a:ea typeface="BIZ UDゴシック" panose="020B0400000000000000" pitchFamily="49" charset="-128"/>
            </a:rPr>
            <a:t>令和７年</a:t>
          </a:r>
        </a:p>
      </xdr:txBody>
    </xdr:sp>
    <xdr:clientData/>
  </xdr:twoCellAnchor>
  <xdr:twoCellAnchor>
    <xdr:from>
      <xdr:col>5</xdr:col>
      <xdr:colOff>476250</xdr:colOff>
      <xdr:row>27</xdr:row>
      <xdr:rowOff>200025</xdr:rowOff>
    </xdr:from>
    <xdr:to>
      <xdr:col>6</xdr:col>
      <xdr:colOff>180975</xdr:colOff>
      <xdr:row>28</xdr:row>
      <xdr:rowOff>57150</xdr:rowOff>
    </xdr:to>
    <xdr:grpSp>
      <xdr:nvGrpSpPr>
        <xdr:cNvPr id="4" name="グループ化 3">
          <a:extLst>
            <a:ext uri="{FF2B5EF4-FFF2-40B4-BE49-F238E27FC236}">
              <a16:creationId xmlns:a16="http://schemas.microsoft.com/office/drawing/2014/main" id="{3E163116-BC2E-4A1C-BE58-AC5E9DF1DC73}"/>
            </a:ext>
          </a:extLst>
        </xdr:cNvPr>
        <xdr:cNvGrpSpPr/>
      </xdr:nvGrpSpPr>
      <xdr:grpSpPr>
        <a:xfrm>
          <a:off x="3905250" y="6629400"/>
          <a:ext cx="390525" cy="95250"/>
          <a:chOff x="3905250" y="6629400"/>
          <a:chExt cx="390525" cy="95250"/>
        </a:xfrm>
      </xdr:grpSpPr>
      <xdr:cxnSp macro="">
        <xdr:nvCxnSpPr>
          <xdr:cNvPr id="17" name="直線コネクタ 16">
            <a:extLst>
              <a:ext uri="{FF2B5EF4-FFF2-40B4-BE49-F238E27FC236}">
                <a16:creationId xmlns:a16="http://schemas.microsoft.com/office/drawing/2014/main" id="{9412FF69-4524-43AA-9973-F0FF71AECB08}"/>
              </a:ext>
            </a:extLst>
          </xdr:cNvPr>
          <xdr:cNvCxnSpPr/>
        </xdr:nvCxnSpPr>
        <xdr:spPr>
          <a:xfrm>
            <a:off x="3905250" y="6677025"/>
            <a:ext cx="3905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楕円 19">
            <a:extLst>
              <a:ext uri="{FF2B5EF4-FFF2-40B4-BE49-F238E27FC236}">
                <a16:creationId xmlns:a16="http://schemas.microsoft.com/office/drawing/2014/main" id="{6463108B-7206-428D-9CC6-7BEAC0103E3B}"/>
              </a:ext>
            </a:extLst>
          </xdr:cNvPr>
          <xdr:cNvSpPr/>
        </xdr:nvSpPr>
        <xdr:spPr>
          <a:xfrm>
            <a:off x="4062412" y="6629400"/>
            <a:ext cx="95250" cy="9525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7</xdr:col>
      <xdr:colOff>95250</xdr:colOff>
      <xdr:row>29</xdr:row>
      <xdr:rowOff>28575</xdr:rowOff>
    </xdr:from>
    <xdr:ext cx="184731" cy="264560"/>
    <xdr:sp macro="" textlink="">
      <xdr:nvSpPr>
        <xdr:cNvPr id="21" name="テキスト ボックス 20">
          <a:extLst>
            <a:ext uri="{FF2B5EF4-FFF2-40B4-BE49-F238E27FC236}">
              <a16:creationId xmlns:a16="http://schemas.microsoft.com/office/drawing/2014/main" id="{F1F30907-0F54-41E7-B9D8-C5358E2EC434}"/>
            </a:ext>
          </a:extLst>
        </xdr:cNvPr>
        <xdr:cNvSpPr txBox="1"/>
      </xdr:nvSpPr>
      <xdr:spPr>
        <a:xfrm>
          <a:off x="48958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600075</xdr:colOff>
      <xdr:row>29</xdr:row>
      <xdr:rowOff>0</xdr:rowOff>
    </xdr:from>
    <xdr:to>
      <xdr:col>12</xdr:col>
      <xdr:colOff>1066797</xdr:colOff>
      <xdr:row>41</xdr:row>
      <xdr:rowOff>3092</xdr:rowOff>
    </xdr:to>
    <xdr:graphicFrame macro="">
      <xdr:nvGraphicFramePr>
        <xdr:cNvPr id="22" name="グラフ 21">
          <a:extLst>
            <a:ext uri="{FF2B5EF4-FFF2-40B4-BE49-F238E27FC236}">
              <a16:creationId xmlns:a16="http://schemas.microsoft.com/office/drawing/2014/main" id="{6A973CD6-309D-45CF-BDB3-28079AB8B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41</xdr:row>
      <xdr:rowOff>152400</xdr:rowOff>
    </xdr:from>
    <xdr:to>
      <xdr:col>6</xdr:col>
      <xdr:colOff>533397</xdr:colOff>
      <xdr:row>53</xdr:row>
      <xdr:rowOff>152399</xdr:rowOff>
    </xdr:to>
    <xdr:graphicFrame macro="">
      <xdr:nvGraphicFramePr>
        <xdr:cNvPr id="23" name="グラフ 22">
          <a:extLst>
            <a:ext uri="{FF2B5EF4-FFF2-40B4-BE49-F238E27FC236}">
              <a16:creationId xmlns:a16="http://schemas.microsoft.com/office/drawing/2014/main" id="{1A88C185-3F51-4817-A2FB-4CF6B9C8A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590550</xdr:colOff>
      <xdr:row>41</xdr:row>
      <xdr:rowOff>152400</xdr:rowOff>
    </xdr:from>
    <xdr:to>
      <xdr:col>12</xdr:col>
      <xdr:colOff>1057272</xdr:colOff>
      <xdr:row>53</xdr:row>
      <xdr:rowOff>152399</xdr:rowOff>
    </xdr:to>
    <xdr:graphicFrame macro="">
      <xdr:nvGraphicFramePr>
        <xdr:cNvPr id="24" name="グラフ 23">
          <a:extLst>
            <a:ext uri="{FF2B5EF4-FFF2-40B4-BE49-F238E27FC236}">
              <a16:creationId xmlns:a16="http://schemas.microsoft.com/office/drawing/2014/main" id="{8878FA0B-BE99-49F7-8023-C874C8B6A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56</xdr:row>
      <xdr:rowOff>0</xdr:rowOff>
    </xdr:from>
    <xdr:to>
      <xdr:col>6</xdr:col>
      <xdr:colOff>533397</xdr:colOff>
      <xdr:row>67</xdr:row>
      <xdr:rowOff>238124</xdr:rowOff>
    </xdr:to>
    <xdr:graphicFrame macro="">
      <xdr:nvGraphicFramePr>
        <xdr:cNvPr id="25" name="グラフ 24">
          <a:extLst>
            <a:ext uri="{FF2B5EF4-FFF2-40B4-BE49-F238E27FC236}">
              <a16:creationId xmlns:a16="http://schemas.microsoft.com/office/drawing/2014/main" id="{9ABEA8B0-0FB9-4D86-BD16-5E5224742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66675</xdr:colOff>
      <xdr:row>54</xdr:row>
      <xdr:rowOff>76200</xdr:rowOff>
    </xdr:from>
    <xdr:to>
      <xdr:col>12</xdr:col>
      <xdr:colOff>1066800</xdr:colOff>
      <xdr:row>55</xdr:row>
      <xdr:rowOff>161925</xdr:rowOff>
    </xdr:to>
    <xdr:sp macro="" textlink="">
      <xdr:nvSpPr>
        <xdr:cNvPr id="26" name="テキスト ボックス 25">
          <a:extLst>
            <a:ext uri="{FF2B5EF4-FFF2-40B4-BE49-F238E27FC236}">
              <a16:creationId xmlns:a16="http://schemas.microsoft.com/office/drawing/2014/main" id="{31168425-5B09-4FF1-94D5-B1ACAFF18B88}"/>
            </a:ext>
          </a:extLst>
        </xdr:cNvPr>
        <xdr:cNvSpPr txBox="1"/>
      </xdr:nvSpPr>
      <xdr:spPr>
        <a:xfrm>
          <a:off x="66675" y="6505575"/>
          <a:ext cx="9229725"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BIZ UDゴシック" panose="020B0400000000000000" pitchFamily="49" charset="-128"/>
              <a:ea typeface="BIZ UDゴシック" panose="020B0400000000000000" pitchFamily="49" charset="-128"/>
            </a:rPr>
            <a:t>令和７年</a:t>
          </a:r>
        </a:p>
      </xdr:txBody>
    </xdr:sp>
    <xdr:clientData/>
  </xdr:twoCellAnchor>
  <xdr:twoCellAnchor>
    <xdr:from>
      <xdr:col>5</xdr:col>
      <xdr:colOff>476250</xdr:colOff>
      <xdr:row>54</xdr:row>
      <xdr:rowOff>200025</xdr:rowOff>
    </xdr:from>
    <xdr:to>
      <xdr:col>6</xdr:col>
      <xdr:colOff>180975</xdr:colOff>
      <xdr:row>55</xdr:row>
      <xdr:rowOff>57150</xdr:rowOff>
    </xdr:to>
    <xdr:grpSp>
      <xdr:nvGrpSpPr>
        <xdr:cNvPr id="5" name="グループ化 4">
          <a:extLst>
            <a:ext uri="{FF2B5EF4-FFF2-40B4-BE49-F238E27FC236}">
              <a16:creationId xmlns:a16="http://schemas.microsoft.com/office/drawing/2014/main" id="{8CD7DD43-82AA-4B10-BD5F-A673CAC600E7}"/>
            </a:ext>
          </a:extLst>
        </xdr:cNvPr>
        <xdr:cNvGrpSpPr/>
      </xdr:nvGrpSpPr>
      <xdr:grpSpPr>
        <a:xfrm>
          <a:off x="3905250" y="13058775"/>
          <a:ext cx="390525" cy="95250"/>
          <a:chOff x="3905250" y="13058775"/>
          <a:chExt cx="390525" cy="95250"/>
        </a:xfrm>
      </xdr:grpSpPr>
      <xdr:cxnSp macro="">
        <xdr:nvCxnSpPr>
          <xdr:cNvPr id="27" name="直線コネクタ 26">
            <a:extLst>
              <a:ext uri="{FF2B5EF4-FFF2-40B4-BE49-F238E27FC236}">
                <a16:creationId xmlns:a16="http://schemas.microsoft.com/office/drawing/2014/main" id="{7F9C558C-026C-4CFA-A0E0-F89946332D0D}"/>
              </a:ext>
            </a:extLst>
          </xdr:cNvPr>
          <xdr:cNvCxnSpPr/>
        </xdr:nvCxnSpPr>
        <xdr:spPr>
          <a:xfrm>
            <a:off x="3905250" y="13106400"/>
            <a:ext cx="3905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楕円 27">
            <a:extLst>
              <a:ext uri="{FF2B5EF4-FFF2-40B4-BE49-F238E27FC236}">
                <a16:creationId xmlns:a16="http://schemas.microsoft.com/office/drawing/2014/main" id="{4D3D598A-40EE-4A92-AACC-C8E97DDDFC66}"/>
              </a:ext>
            </a:extLst>
          </xdr:cNvPr>
          <xdr:cNvSpPr/>
        </xdr:nvSpPr>
        <xdr:spPr>
          <a:xfrm>
            <a:off x="4062412" y="13058775"/>
            <a:ext cx="95250" cy="9525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7</xdr:col>
      <xdr:colOff>95250</xdr:colOff>
      <xdr:row>56</xdr:row>
      <xdr:rowOff>28575</xdr:rowOff>
    </xdr:from>
    <xdr:ext cx="184731" cy="264560"/>
    <xdr:sp macro="" textlink="">
      <xdr:nvSpPr>
        <xdr:cNvPr id="29" name="テキスト ボックス 28">
          <a:extLst>
            <a:ext uri="{FF2B5EF4-FFF2-40B4-BE49-F238E27FC236}">
              <a16:creationId xmlns:a16="http://schemas.microsoft.com/office/drawing/2014/main" id="{BBC10642-A84E-4D90-86E3-1891F4AE4D33}"/>
            </a:ext>
          </a:extLst>
        </xdr:cNvPr>
        <xdr:cNvSpPr txBox="1"/>
      </xdr:nvSpPr>
      <xdr:spPr>
        <a:xfrm>
          <a:off x="4895850" y="693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600075</xdr:colOff>
      <xdr:row>56</xdr:row>
      <xdr:rowOff>0</xdr:rowOff>
    </xdr:from>
    <xdr:to>
      <xdr:col>12</xdr:col>
      <xdr:colOff>1066797</xdr:colOff>
      <xdr:row>68</xdr:row>
      <xdr:rowOff>2674</xdr:rowOff>
    </xdr:to>
    <xdr:graphicFrame macro="">
      <xdr:nvGraphicFramePr>
        <xdr:cNvPr id="30" name="グラフ 29">
          <a:extLst>
            <a:ext uri="{FF2B5EF4-FFF2-40B4-BE49-F238E27FC236}">
              <a16:creationId xmlns:a16="http://schemas.microsoft.com/office/drawing/2014/main" id="{479A7FF0-E866-493C-9BEB-54928BE6B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66675</xdr:colOff>
      <xdr:row>68</xdr:row>
      <xdr:rowOff>152400</xdr:rowOff>
    </xdr:from>
    <xdr:to>
      <xdr:col>6</xdr:col>
      <xdr:colOff>533397</xdr:colOff>
      <xdr:row>80</xdr:row>
      <xdr:rowOff>152399</xdr:rowOff>
    </xdr:to>
    <xdr:graphicFrame macro="">
      <xdr:nvGraphicFramePr>
        <xdr:cNvPr id="31" name="グラフ 30">
          <a:extLst>
            <a:ext uri="{FF2B5EF4-FFF2-40B4-BE49-F238E27FC236}">
              <a16:creationId xmlns:a16="http://schemas.microsoft.com/office/drawing/2014/main" id="{EFF18FAF-13E8-4E69-9699-5DC28A31F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590550</xdr:colOff>
      <xdr:row>68</xdr:row>
      <xdr:rowOff>152400</xdr:rowOff>
    </xdr:from>
    <xdr:to>
      <xdr:col>12</xdr:col>
      <xdr:colOff>1057272</xdr:colOff>
      <xdr:row>80</xdr:row>
      <xdr:rowOff>152399</xdr:rowOff>
    </xdr:to>
    <xdr:graphicFrame macro="">
      <xdr:nvGraphicFramePr>
        <xdr:cNvPr id="32" name="グラフ 31">
          <a:extLst>
            <a:ext uri="{FF2B5EF4-FFF2-40B4-BE49-F238E27FC236}">
              <a16:creationId xmlns:a16="http://schemas.microsoft.com/office/drawing/2014/main" id="{6F15DE18-4079-4412-83B7-7172C8837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66675</xdr:colOff>
      <xdr:row>83</xdr:row>
      <xdr:rowOff>0</xdr:rowOff>
    </xdr:from>
    <xdr:to>
      <xdr:col>6</xdr:col>
      <xdr:colOff>533397</xdr:colOff>
      <xdr:row>94</xdr:row>
      <xdr:rowOff>238124</xdr:rowOff>
    </xdr:to>
    <xdr:graphicFrame macro="">
      <xdr:nvGraphicFramePr>
        <xdr:cNvPr id="33" name="グラフ 32">
          <a:extLst>
            <a:ext uri="{FF2B5EF4-FFF2-40B4-BE49-F238E27FC236}">
              <a16:creationId xmlns:a16="http://schemas.microsoft.com/office/drawing/2014/main" id="{4652983C-DB39-4A04-9183-73304B4D6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66675</xdr:colOff>
      <xdr:row>81</xdr:row>
      <xdr:rowOff>76200</xdr:rowOff>
    </xdr:from>
    <xdr:to>
      <xdr:col>12</xdr:col>
      <xdr:colOff>1066800</xdr:colOff>
      <xdr:row>82</xdr:row>
      <xdr:rowOff>161925</xdr:rowOff>
    </xdr:to>
    <xdr:sp macro="" textlink="">
      <xdr:nvSpPr>
        <xdr:cNvPr id="34" name="テキスト ボックス 33">
          <a:extLst>
            <a:ext uri="{FF2B5EF4-FFF2-40B4-BE49-F238E27FC236}">
              <a16:creationId xmlns:a16="http://schemas.microsoft.com/office/drawing/2014/main" id="{D460F3BA-03E0-4004-A6EA-F2A278B5C712}"/>
            </a:ext>
          </a:extLst>
        </xdr:cNvPr>
        <xdr:cNvSpPr txBox="1"/>
      </xdr:nvSpPr>
      <xdr:spPr>
        <a:xfrm>
          <a:off x="66675" y="76200"/>
          <a:ext cx="9229725"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BIZ UDゴシック" panose="020B0400000000000000" pitchFamily="49" charset="-128"/>
              <a:ea typeface="BIZ UDゴシック" panose="020B0400000000000000" pitchFamily="49" charset="-128"/>
            </a:rPr>
            <a:t>令和７年</a:t>
          </a:r>
        </a:p>
      </xdr:txBody>
    </xdr:sp>
    <xdr:clientData/>
  </xdr:twoCellAnchor>
  <xdr:twoCellAnchor>
    <xdr:from>
      <xdr:col>5</xdr:col>
      <xdr:colOff>476250</xdr:colOff>
      <xdr:row>81</xdr:row>
      <xdr:rowOff>200025</xdr:rowOff>
    </xdr:from>
    <xdr:to>
      <xdr:col>6</xdr:col>
      <xdr:colOff>180975</xdr:colOff>
      <xdr:row>82</xdr:row>
      <xdr:rowOff>57150</xdr:rowOff>
    </xdr:to>
    <xdr:grpSp>
      <xdr:nvGrpSpPr>
        <xdr:cNvPr id="6" name="グループ化 5">
          <a:extLst>
            <a:ext uri="{FF2B5EF4-FFF2-40B4-BE49-F238E27FC236}">
              <a16:creationId xmlns:a16="http://schemas.microsoft.com/office/drawing/2014/main" id="{DA7BA9BF-F407-4DC6-B1F8-F0A05B8BF091}"/>
            </a:ext>
          </a:extLst>
        </xdr:cNvPr>
        <xdr:cNvGrpSpPr/>
      </xdr:nvGrpSpPr>
      <xdr:grpSpPr>
        <a:xfrm>
          <a:off x="3905250" y="19488150"/>
          <a:ext cx="390525" cy="95250"/>
          <a:chOff x="3905250" y="19488150"/>
          <a:chExt cx="390525" cy="95250"/>
        </a:xfrm>
      </xdr:grpSpPr>
      <xdr:cxnSp macro="">
        <xdr:nvCxnSpPr>
          <xdr:cNvPr id="35" name="直線コネクタ 34">
            <a:extLst>
              <a:ext uri="{FF2B5EF4-FFF2-40B4-BE49-F238E27FC236}">
                <a16:creationId xmlns:a16="http://schemas.microsoft.com/office/drawing/2014/main" id="{22CC5A62-7F5E-42D6-AA48-2B0D786B5370}"/>
              </a:ext>
            </a:extLst>
          </xdr:cNvPr>
          <xdr:cNvCxnSpPr/>
        </xdr:nvCxnSpPr>
        <xdr:spPr>
          <a:xfrm>
            <a:off x="3905250" y="19535775"/>
            <a:ext cx="390525"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6" name="楕円 35">
            <a:extLst>
              <a:ext uri="{FF2B5EF4-FFF2-40B4-BE49-F238E27FC236}">
                <a16:creationId xmlns:a16="http://schemas.microsoft.com/office/drawing/2014/main" id="{8C2A4AB1-3BAF-4A2C-8F55-D06FD758C41B}"/>
              </a:ext>
            </a:extLst>
          </xdr:cNvPr>
          <xdr:cNvSpPr/>
        </xdr:nvSpPr>
        <xdr:spPr>
          <a:xfrm>
            <a:off x="4062412" y="19488150"/>
            <a:ext cx="95250" cy="9525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7</xdr:col>
      <xdr:colOff>95250</xdr:colOff>
      <xdr:row>83</xdr:row>
      <xdr:rowOff>28575</xdr:rowOff>
    </xdr:from>
    <xdr:ext cx="184731" cy="264560"/>
    <xdr:sp macro="" textlink="">
      <xdr:nvSpPr>
        <xdr:cNvPr id="37" name="テキスト ボックス 36">
          <a:extLst>
            <a:ext uri="{FF2B5EF4-FFF2-40B4-BE49-F238E27FC236}">
              <a16:creationId xmlns:a16="http://schemas.microsoft.com/office/drawing/2014/main" id="{1E674E5D-9A01-4CF3-8D2E-404701D5B4DA}"/>
            </a:ext>
          </a:extLst>
        </xdr:cNvPr>
        <xdr:cNvSpPr txBox="1"/>
      </xdr:nvSpPr>
      <xdr:spPr>
        <a:xfrm>
          <a:off x="48958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600074</xdr:colOff>
      <xdr:row>83</xdr:row>
      <xdr:rowOff>9524</xdr:rowOff>
    </xdr:from>
    <xdr:to>
      <xdr:col>12</xdr:col>
      <xdr:colOff>1066800</xdr:colOff>
      <xdr:row>94</xdr:row>
      <xdr:rowOff>238124</xdr:rowOff>
    </xdr:to>
    <xdr:sp macro="" textlink="">
      <xdr:nvSpPr>
        <xdr:cNvPr id="7" name="テキスト ボックス 6">
          <a:extLst>
            <a:ext uri="{FF2B5EF4-FFF2-40B4-BE49-F238E27FC236}">
              <a16:creationId xmlns:a16="http://schemas.microsoft.com/office/drawing/2014/main" id="{33943771-3DEC-4F8C-8ED4-D486369AB266}"/>
            </a:ext>
          </a:extLst>
        </xdr:cNvPr>
        <xdr:cNvSpPr txBox="1"/>
      </xdr:nvSpPr>
      <xdr:spPr>
        <a:xfrm>
          <a:off x="4714874" y="19773899"/>
          <a:ext cx="4581526" cy="2847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ＡＲＩ（急性呼吸器感染症）とは？</a:t>
          </a:r>
          <a:r>
            <a:rPr kumimoji="1" lang="en-US" altLang="ja-JP" sz="1200">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　急性の上気道炎（鼻炎、副鼻腔炎、中耳炎、咽頭炎、喉頭炎）又は下気道炎（気管支炎、細気管支炎、肺炎）を指す病原体による症候群の総称です。インフルエンザ、新型コロナウイルス、</a:t>
          </a:r>
          <a:r>
            <a:rPr kumimoji="1" lang="en-US" altLang="ja-JP" sz="1000">
              <a:latin typeface="BIZ UDゴシック" panose="020B0400000000000000" pitchFamily="49" charset="-128"/>
              <a:ea typeface="BIZ UDゴシック" panose="020B0400000000000000" pitchFamily="49" charset="-128"/>
            </a:rPr>
            <a:t>RS</a:t>
          </a:r>
          <a:r>
            <a:rPr kumimoji="1" lang="ja-JP" altLang="en-US" sz="1000">
              <a:latin typeface="BIZ UDゴシック" panose="020B0400000000000000" pitchFamily="49" charset="-128"/>
              <a:ea typeface="BIZ UDゴシック" panose="020B0400000000000000" pitchFamily="49" charset="-128"/>
            </a:rPr>
            <a:t>ウイルス、咽頭結膜熱、</a:t>
          </a:r>
          <a:r>
            <a:rPr kumimoji="1" lang="en-US" altLang="ja-JP" sz="1000">
              <a:latin typeface="BIZ UDゴシック" panose="020B0400000000000000" pitchFamily="49" charset="-128"/>
              <a:ea typeface="BIZ UDゴシック" panose="020B0400000000000000" pitchFamily="49" charset="-128"/>
            </a:rPr>
            <a:t>A</a:t>
          </a:r>
          <a:r>
            <a:rPr kumimoji="1" lang="ja-JP" altLang="en-US" sz="1000">
              <a:latin typeface="BIZ UDゴシック" panose="020B0400000000000000" pitchFamily="49" charset="-128"/>
              <a:ea typeface="BIZ UDゴシック" panose="020B0400000000000000" pitchFamily="49" charset="-128"/>
            </a:rPr>
            <a:t>群溶血性レンサ球菌咽頭炎、ヘルパンギーナなどが含まれます。</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令和７年４月７日（第１５週）から５類感染症として届出対象になりました。</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なぜＡＲＩを５類感染症に位置付けるのでしょうか？</a:t>
          </a:r>
          <a:r>
            <a:rPr kumimoji="1" lang="en-US" altLang="ja-JP" sz="1200">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　</a:t>
          </a:r>
          <a:r>
            <a:rPr kumimoji="1" lang="en-US" altLang="ja-JP" sz="1000">
              <a:latin typeface="BIZ UDゴシック" panose="020B0400000000000000" pitchFamily="49" charset="-128"/>
              <a:ea typeface="BIZ UDゴシック" panose="020B0400000000000000" pitchFamily="49" charset="-128"/>
            </a:rPr>
            <a:t>ARI</a:t>
          </a:r>
          <a:r>
            <a:rPr kumimoji="1" lang="ja-JP" altLang="en-US" sz="1000">
              <a:latin typeface="BIZ UDゴシック" panose="020B0400000000000000" pitchFamily="49" charset="-128"/>
              <a:ea typeface="BIZ UDゴシック" panose="020B0400000000000000" pitchFamily="49" charset="-128"/>
            </a:rPr>
            <a:t>は、飛沫感染等により周囲の方にうつしやすいことが特徴です。</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新型コロナウイルス感染症の経験を踏まえ、①こうした流行しやすい急性呼吸器感染症の流行の動向を把握すること、また、②仮に未知の呼吸器感染症が発生し増加し始めた場合に迅速に探知することが可能となるよう、平時からサーベイランスの対象とするために、感染症法の５類感染症に位置付けることとしました。</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6141-25BC-4A8B-9AF6-30AF48DA5BFF}">
  <dimension ref="A1:BC31"/>
  <sheetViews>
    <sheetView topLeftCell="A3" zoomScaleNormal="100" workbookViewId="0">
      <pane xSplit="2" topLeftCell="AK1" activePane="topRight" state="frozen"/>
      <selection pane="topRight" activeCell="AL14" sqref="AL14"/>
    </sheetView>
  </sheetViews>
  <sheetFormatPr defaultRowHeight="13.5" x14ac:dyDescent="0.4"/>
  <cols>
    <col min="1" max="1" width="33.875" style="1" customWidth="1"/>
    <col min="2" max="2" width="11.625" style="1" bestFit="1" customWidth="1"/>
    <col min="3" max="16" width="9" style="1" customWidth="1"/>
    <col min="17" max="18" width="9" style="1"/>
    <col min="19" max="24" width="9" style="1" customWidth="1"/>
    <col min="25" max="34" width="9" style="1"/>
    <col min="35" max="35" width="9.125" style="1" customWidth="1"/>
    <col min="36" max="256" width="9" style="1"/>
    <col min="257" max="257" width="33.875" style="1" customWidth="1"/>
    <col min="258" max="258" width="11.625" style="1" bestFit="1" customWidth="1"/>
    <col min="259" max="290" width="9" style="1"/>
    <col min="291" max="291" width="9.125" style="1" customWidth="1"/>
    <col min="292" max="512" width="9" style="1"/>
    <col min="513" max="513" width="33.875" style="1" customWidth="1"/>
    <col min="514" max="514" width="11.625" style="1" bestFit="1" customWidth="1"/>
    <col min="515" max="546" width="9" style="1"/>
    <col min="547" max="547" width="9.125" style="1" customWidth="1"/>
    <col min="548" max="768" width="9" style="1"/>
    <col min="769" max="769" width="33.875" style="1" customWidth="1"/>
    <col min="770" max="770" width="11.625" style="1" bestFit="1" customWidth="1"/>
    <col min="771" max="802" width="9" style="1"/>
    <col min="803" max="803" width="9.125" style="1" customWidth="1"/>
    <col min="804" max="1024" width="9" style="1"/>
    <col min="1025" max="1025" width="33.875" style="1" customWidth="1"/>
    <col min="1026" max="1026" width="11.625" style="1" bestFit="1" customWidth="1"/>
    <col min="1027" max="1058" width="9" style="1"/>
    <col min="1059" max="1059" width="9.125" style="1" customWidth="1"/>
    <col min="1060" max="1280" width="9" style="1"/>
    <col min="1281" max="1281" width="33.875" style="1" customWidth="1"/>
    <col min="1282" max="1282" width="11.625" style="1" bestFit="1" customWidth="1"/>
    <col min="1283" max="1314" width="9" style="1"/>
    <col min="1315" max="1315" width="9.125" style="1" customWidth="1"/>
    <col min="1316" max="1536" width="9" style="1"/>
    <col min="1537" max="1537" width="33.875" style="1" customWidth="1"/>
    <col min="1538" max="1538" width="11.625" style="1" bestFit="1" customWidth="1"/>
    <col min="1539" max="1570" width="9" style="1"/>
    <col min="1571" max="1571" width="9.125" style="1" customWidth="1"/>
    <col min="1572" max="1792" width="9" style="1"/>
    <col min="1793" max="1793" width="33.875" style="1" customWidth="1"/>
    <col min="1794" max="1794" width="11.625" style="1" bestFit="1" customWidth="1"/>
    <col min="1795" max="1826" width="9" style="1"/>
    <col min="1827" max="1827" width="9.125" style="1" customWidth="1"/>
    <col min="1828" max="2048" width="9" style="1"/>
    <col min="2049" max="2049" width="33.875" style="1" customWidth="1"/>
    <col min="2050" max="2050" width="11.625" style="1" bestFit="1" customWidth="1"/>
    <col min="2051" max="2082" width="9" style="1"/>
    <col min="2083" max="2083" width="9.125" style="1" customWidth="1"/>
    <col min="2084" max="2304" width="9" style="1"/>
    <col min="2305" max="2305" width="33.875" style="1" customWidth="1"/>
    <col min="2306" max="2306" width="11.625" style="1" bestFit="1" customWidth="1"/>
    <col min="2307" max="2338" width="9" style="1"/>
    <col min="2339" max="2339" width="9.125" style="1" customWidth="1"/>
    <col min="2340" max="2560" width="9" style="1"/>
    <col min="2561" max="2561" width="33.875" style="1" customWidth="1"/>
    <col min="2562" max="2562" width="11.625" style="1" bestFit="1" customWidth="1"/>
    <col min="2563" max="2594" width="9" style="1"/>
    <col min="2595" max="2595" width="9.125" style="1" customWidth="1"/>
    <col min="2596" max="2816" width="9" style="1"/>
    <col min="2817" max="2817" width="33.875" style="1" customWidth="1"/>
    <col min="2818" max="2818" width="11.625" style="1" bestFit="1" customWidth="1"/>
    <col min="2819" max="2850" width="9" style="1"/>
    <col min="2851" max="2851" width="9.125" style="1" customWidth="1"/>
    <col min="2852" max="3072" width="9" style="1"/>
    <col min="3073" max="3073" width="33.875" style="1" customWidth="1"/>
    <col min="3074" max="3074" width="11.625" style="1" bestFit="1" customWidth="1"/>
    <col min="3075" max="3106" width="9" style="1"/>
    <col min="3107" max="3107" width="9.125" style="1" customWidth="1"/>
    <col min="3108" max="3328" width="9" style="1"/>
    <col min="3329" max="3329" width="33.875" style="1" customWidth="1"/>
    <col min="3330" max="3330" width="11.625" style="1" bestFit="1" customWidth="1"/>
    <col min="3331" max="3362" width="9" style="1"/>
    <col min="3363" max="3363" width="9.125" style="1" customWidth="1"/>
    <col min="3364" max="3584" width="9" style="1"/>
    <col min="3585" max="3585" width="33.875" style="1" customWidth="1"/>
    <col min="3586" max="3586" width="11.625" style="1" bestFit="1" customWidth="1"/>
    <col min="3587" max="3618" width="9" style="1"/>
    <col min="3619" max="3619" width="9.125" style="1" customWidth="1"/>
    <col min="3620" max="3840" width="9" style="1"/>
    <col min="3841" max="3841" width="33.875" style="1" customWidth="1"/>
    <col min="3842" max="3842" width="11.625" style="1" bestFit="1" customWidth="1"/>
    <col min="3843" max="3874" width="9" style="1"/>
    <col min="3875" max="3875" width="9.125" style="1" customWidth="1"/>
    <col min="3876" max="4096" width="9" style="1"/>
    <col min="4097" max="4097" width="33.875" style="1" customWidth="1"/>
    <col min="4098" max="4098" width="11.625" style="1" bestFit="1" customWidth="1"/>
    <col min="4099" max="4130" width="9" style="1"/>
    <col min="4131" max="4131" width="9.125" style="1" customWidth="1"/>
    <col min="4132" max="4352" width="9" style="1"/>
    <col min="4353" max="4353" width="33.875" style="1" customWidth="1"/>
    <col min="4354" max="4354" width="11.625" style="1" bestFit="1" customWidth="1"/>
    <col min="4355" max="4386" width="9" style="1"/>
    <col min="4387" max="4387" width="9.125" style="1" customWidth="1"/>
    <col min="4388" max="4608" width="9" style="1"/>
    <col min="4609" max="4609" width="33.875" style="1" customWidth="1"/>
    <col min="4610" max="4610" width="11.625" style="1" bestFit="1" customWidth="1"/>
    <col min="4611" max="4642" width="9" style="1"/>
    <col min="4643" max="4643" width="9.125" style="1" customWidth="1"/>
    <col min="4644" max="4864" width="9" style="1"/>
    <col min="4865" max="4865" width="33.875" style="1" customWidth="1"/>
    <col min="4866" max="4866" width="11.625" style="1" bestFit="1" customWidth="1"/>
    <col min="4867" max="4898" width="9" style="1"/>
    <col min="4899" max="4899" width="9.125" style="1" customWidth="1"/>
    <col min="4900" max="5120" width="9" style="1"/>
    <col min="5121" max="5121" width="33.875" style="1" customWidth="1"/>
    <col min="5122" max="5122" width="11.625" style="1" bestFit="1" customWidth="1"/>
    <col min="5123" max="5154" width="9" style="1"/>
    <col min="5155" max="5155" width="9.125" style="1" customWidth="1"/>
    <col min="5156" max="5376" width="9" style="1"/>
    <col min="5377" max="5377" width="33.875" style="1" customWidth="1"/>
    <col min="5378" max="5378" width="11.625" style="1" bestFit="1" customWidth="1"/>
    <col min="5379" max="5410" width="9" style="1"/>
    <col min="5411" max="5411" width="9.125" style="1" customWidth="1"/>
    <col min="5412" max="5632" width="9" style="1"/>
    <col min="5633" max="5633" width="33.875" style="1" customWidth="1"/>
    <col min="5634" max="5634" width="11.625" style="1" bestFit="1" customWidth="1"/>
    <col min="5635" max="5666" width="9" style="1"/>
    <col min="5667" max="5667" width="9.125" style="1" customWidth="1"/>
    <col min="5668" max="5888" width="9" style="1"/>
    <col min="5889" max="5889" width="33.875" style="1" customWidth="1"/>
    <col min="5890" max="5890" width="11.625" style="1" bestFit="1" customWidth="1"/>
    <col min="5891" max="5922" width="9" style="1"/>
    <col min="5923" max="5923" width="9.125" style="1" customWidth="1"/>
    <col min="5924" max="6144" width="9" style="1"/>
    <col min="6145" max="6145" width="33.875" style="1" customWidth="1"/>
    <col min="6146" max="6146" width="11.625" style="1" bestFit="1" customWidth="1"/>
    <col min="6147" max="6178" width="9" style="1"/>
    <col min="6179" max="6179" width="9.125" style="1" customWidth="1"/>
    <col min="6180" max="6400" width="9" style="1"/>
    <col min="6401" max="6401" width="33.875" style="1" customWidth="1"/>
    <col min="6402" max="6402" width="11.625" style="1" bestFit="1" customWidth="1"/>
    <col min="6403" max="6434" width="9" style="1"/>
    <col min="6435" max="6435" width="9.125" style="1" customWidth="1"/>
    <col min="6436" max="6656" width="9" style="1"/>
    <col min="6657" max="6657" width="33.875" style="1" customWidth="1"/>
    <col min="6658" max="6658" width="11.625" style="1" bestFit="1" customWidth="1"/>
    <col min="6659" max="6690" width="9" style="1"/>
    <col min="6691" max="6691" width="9.125" style="1" customWidth="1"/>
    <col min="6692" max="6912" width="9" style="1"/>
    <col min="6913" max="6913" width="33.875" style="1" customWidth="1"/>
    <col min="6914" max="6914" width="11.625" style="1" bestFit="1" customWidth="1"/>
    <col min="6915" max="6946" width="9" style="1"/>
    <col min="6947" max="6947" width="9.125" style="1" customWidth="1"/>
    <col min="6948" max="7168" width="9" style="1"/>
    <col min="7169" max="7169" width="33.875" style="1" customWidth="1"/>
    <col min="7170" max="7170" width="11.625" style="1" bestFit="1" customWidth="1"/>
    <col min="7171" max="7202" width="9" style="1"/>
    <col min="7203" max="7203" width="9.125" style="1" customWidth="1"/>
    <col min="7204" max="7424" width="9" style="1"/>
    <col min="7425" max="7425" width="33.875" style="1" customWidth="1"/>
    <col min="7426" max="7426" width="11.625" style="1" bestFit="1" customWidth="1"/>
    <col min="7427" max="7458" width="9" style="1"/>
    <col min="7459" max="7459" width="9.125" style="1" customWidth="1"/>
    <col min="7460" max="7680" width="9" style="1"/>
    <col min="7681" max="7681" width="33.875" style="1" customWidth="1"/>
    <col min="7682" max="7682" width="11.625" style="1" bestFit="1" customWidth="1"/>
    <col min="7683" max="7714" width="9" style="1"/>
    <col min="7715" max="7715" width="9.125" style="1" customWidth="1"/>
    <col min="7716" max="7936" width="9" style="1"/>
    <col min="7937" max="7937" width="33.875" style="1" customWidth="1"/>
    <col min="7938" max="7938" width="11.625" style="1" bestFit="1" customWidth="1"/>
    <col min="7939" max="7970" width="9" style="1"/>
    <col min="7971" max="7971" width="9.125" style="1" customWidth="1"/>
    <col min="7972" max="8192" width="9" style="1"/>
    <col min="8193" max="8193" width="33.875" style="1" customWidth="1"/>
    <col min="8194" max="8194" width="11.625" style="1" bestFit="1" customWidth="1"/>
    <col min="8195" max="8226" width="9" style="1"/>
    <col min="8227" max="8227" width="9.125" style="1" customWidth="1"/>
    <col min="8228" max="8448" width="9" style="1"/>
    <col min="8449" max="8449" width="33.875" style="1" customWidth="1"/>
    <col min="8450" max="8450" width="11.625" style="1" bestFit="1" customWidth="1"/>
    <col min="8451" max="8482" width="9" style="1"/>
    <col min="8483" max="8483" width="9.125" style="1" customWidth="1"/>
    <col min="8484" max="8704" width="9" style="1"/>
    <col min="8705" max="8705" width="33.875" style="1" customWidth="1"/>
    <col min="8706" max="8706" width="11.625" style="1" bestFit="1" customWidth="1"/>
    <col min="8707" max="8738" width="9" style="1"/>
    <col min="8739" max="8739" width="9.125" style="1" customWidth="1"/>
    <col min="8740" max="8960" width="9" style="1"/>
    <col min="8961" max="8961" width="33.875" style="1" customWidth="1"/>
    <col min="8962" max="8962" width="11.625" style="1" bestFit="1" customWidth="1"/>
    <col min="8963" max="8994" width="9" style="1"/>
    <col min="8995" max="8995" width="9.125" style="1" customWidth="1"/>
    <col min="8996" max="9216" width="9" style="1"/>
    <col min="9217" max="9217" width="33.875" style="1" customWidth="1"/>
    <col min="9218" max="9218" width="11.625" style="1" bestFit="1" customWidth="1"/>
    <col min="9219" max="9250" width="9" style="1"/>
    <col min="9251" max="9251" width="9.125" style="1" customWidth="1"/>
    <col min="9252" max="9472" width="9" style="1"/>
    <col min="9473" max="9473" width="33.875" style="1" customWidth="1"/>
    <col min="9474" max="9474" width="11.625" style="1" bestFit="1" customWidth="1"/>
    <col min="9475" max="9506" width="9" style="1"/>
    <col min="9507" max="9507" width="9.125" style="1" customWidth="1"/>
    <col min="9508" max="9728" width="9" style="1"/>
    <col min="9729" max="9729" width="33.875" style="1" customWidth="1"/>
    <col min="9730" max="9730" width="11.625" style="1" bestFit="1" customWidth="1"/>
    <col min="9731" max="9762" width="9" style="1"/>
    <col min="9763" max="9763" width="9.125" style="1" customWidth="1"/>
    <col min="9764" max="9984" width="9" style="1"/>
    <col min="9985" max="9985" width="33.875" style="1" customWidth="1"/>
    <col min="9986" max="9986" width="11.625" style="1" bestFit="1" customWidth="1"/>
    <col min="9987" max="10018" width="9" style="1"/>
    <col min="10019" max="10019" width="9.125" style="1" customWidth="1"/>
    <col min="10020" max="10240" width="9" style="1"/>
    <col min="10241" max="10241" width="33.875" style="1" customWidth="1"/>
    <col min="10242" max="10242" width="11.625" style="1" bestFit="1" customWidth="1"/>
    <col min="10243" max="10274" width="9" style="1"/>
    <col min="10275" max="10275" width="9.125" style="1" customWidth="1"/>
    <col min="10276" max="10496" width="9" style="1"/>
    <col min="10497" max="10497" width="33.875" style="1" customWidth="1"/>
    <col min="10498" max="10498" width="11.625" style="1" bestFit="1" customWidth="1"/>
    <col min="10499" max="10530" width="9" style="1"/>
    <col min="10531" max="10531" width="9.125" style="1" customWidth="1"/>
    <col min="10532" max="10752" width="9" style="1"/>
    <col min="10753" max="10753" width="33.875" style="1" customWidth="1"/>
    <col min="10754" max="10754" width="11.625" style="1" bestFit="1" customWidth="1"/>
    <col min="10755" max="10786" width="9" style="1"/>
    <col min="10787" max="10787" width="9.125" style="1" customWidth="1"/>
    <col min="10788" max="11008" width="9" style="1"/>
    <col min="11009" max="11009" width="33.875" style="1" customWidth="1"/>
    <col min="11010" max="11010" width="11.625" style="1" bestFit="1" customWidth="1"/>
    <col min="11011" max="11042" width="9" style="1"/>
    <col min="11043" max="11043" width="9.125" style="1" customWidth="1"/>
    <col min="11044" max="11264" width="9" style="1"/>
    <col min="11265" max="11265" width="33.875" style="1" customWidth="1"/>
    <col min="11266" max="11266" width="11.625" style="1" bestFit="1" customWidth="1"/>
    <col min="11267" max="11298" width="9" style="1"/>
    <col min="11299" max="11299" width="9.125" style="1" customWidth="1"/>
    <col min="11300" max="11520" width="9" style="1"/>
    <col min="11521" max="11521" width="33.875" style="1" customWidth="1"/>
    <col min="11522" max="11522" width="11.625" style="1" bestFit="1" customWidth="1"/>
    <col min="11523" max="11554" width="9" style="1"/>
    <col min="11555" max="11555" width="9.125" style="1" customWidth="1"/>
    <col min="11556" max="11776" width="9" style="1"/>
    <col min="11777" max="11777" width="33.875" style="1" customWidth="1"/>
    <col min="11778" max="11778" width="11.625" style="1" bestFit="1" customWidth="1"/>
    <col min="11779" max="11810" width="9" style="1"/>
    <col min="11811" max="11811" width="9.125" style="1" customWidth="1"/>
    <col min="11812" max="12032" width="9" style="1"/>
    <col min="12033" max="12033" width="33.875" style="1" customWidth="1"/>
    <col min="12034" max="12034" width="11.625" style="1" bestFit="1" customWidth="1"/>
    <col min="12035" max="12066" width="9" style="1"/>
    <col min="12067" max="12067" width="9.125" style="1" customWidth="1"/>
    <col min="12068" max="12288" width="9" style="1"/>
    <col min="12289" max="12289" width="33.875" style="1" customWidth="1"/>
    <col min="12290" max="12290" width="11.625" style="1" bestFit="1" customWidth="1"/>
    <col min="12291" max="12322" width="9" style="1"/>
    <col min="12323" max="12323" width="9.125" style="1" customWidth="1"/>
    <col min="12324" max="12544" width="9" style="1"/>
    <col min="12545" max="12545" width="33.875" style="1" customWidth="1"/>
    <col min="12546" max="12546" width="11.625" style="1" bestFit="1" customWidth="1"/>
    <col min="12547" max="12578" width="9" style="1"/>
    <col min="12579" max="12579" width="9.125" style="1" customWidth="1"/>
    <col min="12580" max="12800" width="9" style="1"/>
    <col min="12801" max="12801" width="33.875" style="1" customWidth="1"/>
    <col min="12802" max="12802" width="11.625" style="1" bestFit="1" customWidth="1"/>
    <col min="12803" max="12834" width="9" style="1"/>
    <col min="12835" max="12835" width="9.125" style="1" customWidth="1"/>
    <col min="12836" max="13056" width="9" style="1"/>
    <col min="13057" max="13057" width="33.875" style="1" customWidth="1"/>
    <col min="13058" max="13058" width="11.625" style="1" bestFit="1" customWidth="1"/>
    <col min="13059" max="13090" width="9" style="1"/>
    <col min="13091" max="13091" width="9.125" style="1" customWidth="1"/>
    <col min="13092" max="13312" width="9" style="1"/>
    <col min="13313" max="13313" width="33.875" style="1" customWidth="1"/>
    <col min="13314" max="13314" width="11.625" style="1" bestFit="1" customWidth="1"/>
    <col min="13315" max="13346" width="9" style="1"/>
    <col min="13347" max="13347" width="9.125" style="1" customWidth="1"/>
    <col min="13348" max="13568" width="9" style="1"/>
    <col min="13569" max="13569" width="33.875" style="1" customWidth="1"/>
    <col min="13570" max="13570" width="11.625" style="1" bestFit="1" customWidth="1"/>
    <col min="13571" max="13602" width="9" style="1"/>
    <col min="13603" max="13603" width="9.125" style="1" customWidth="1"/>
    <col min="13604" max="13824" width="9" style="1"/>
    <col min="13825" max="13825" width="33.875" style="1" customWidth="1"/>
    <col min="13826" max="13826" width="11.625" style="1" bestFit="1" customWidth="1"/>
    <col min="13827" max="13858" width="9" style="1"/>
    <col min="13859" max="13859" width="9.125" style="1" customWidth="1"/>
    <col min="13860" max="14080" width="9" style="1"/>
    <col min="14081" max="14081" width="33.875" style="1" customWidth="1"/>
    <col min="14082" max="14082" width="11.625" style="1" bestFit="1" customWidth="1"/>
    <col min="14083" max="14114" width="9" style="1"/>
    <col min="14115" max="14115" width="9.125" style="1" customWidth="1"/>
    <col min="14116" max="14336" width="9" style="1"/>
    <col min="14337" max="14337" width="33.875" style="1" customWidth="1"/>
    <col min="14338" max="14338" width="11.625" style="1" bestFit="1" customWidth="1"/>
    <col min="14339" max="14370" width="9" style="1"/>
    <col min="14371" max="14371" width="9.125" style="1" customWidth="1"/>
    <col min="14372" max="14592" width="9" style="1"/>
    <col min="14593" max="14593" width="33.875" style="1" customWidth="1"/>
    <col min="14594" max="14594" width="11.625" style="1" bestFit="1" customWidth="1"/>
    <col min="14595" max="14626" width="9" style="1"/>
    <col min="14627" max="14627" width="9.125" style="1" customWidth="1"/>
    <col min="14628" max="14848" width="9" style="1"/>
    <col min="14849" max="14849" width="33.875" style="1" customWidth="1"/>
    <col min="14850" max="14850" width="11.625" style="1" bestFit="1" customWidth="1"/>
    <col min="14851" max="14882" width="9" style="1"/>
    <col min="14883" max="14883" width="9.125" style="1" customWidth="1"/>
    <col min="14884" max="15104" width="9" style="1"/>
    <col min="15105" max="15105" width="33.875" style="1" customWidth="1"/>
    <col min="15106" max="15106" width="11.625" style="1" bestFit="1" customWidth="1"/>
    <col min="15107" max="15138" width="9" style="1"/>
    <col min="15139" max="15139" width="9.125" style="1" customWidth="1"/>
    <col min="15140" max="15360" width="9" style="1"/>
    <col min="15361" max="15361" width="33.875" style="1" customWidth="1"/>
    <col min="15362" max="15362" width="11.625" style="1" bestFit="1" customWidth="1"/>
    <col min="15363" max="15394" width="9" style="1"/>
    <col min="15395" max="15395" width="9.125" style="1" customWidth="1"/>
    <col min="15396" max="15616" width="9" style="1"/>
    <col min="15617" max="15617" width="33.875" style="1" customWidth="1"/>
    <col min="15618" max="15618" width="11.625" style="1" bestFit="1" customWidth="1"/>
    <col min="15619" max="15650" width="9" style="1"/>
    <col min="15651" max="15651" width="9.125" style="1" customWidth="1"/>
    <col min="15652" max="15872" width="9" style="1"/>
    <col min="15873" max="15873" width="33.875" style="1" customWidth="1"/>
    <col min="15874" max="15874" width="11.625" style="1" bestFit="1" customWidth="1"/>
    <col min="15875" max="15906" width="9" style="1"/>
    <col min="15907" max="15907" width="9.125" style="1" customWidth="1"/>
    <col min="15908" max="16128" width="9" style="1"/>
    <col min="16129" max="16129" width="33.875" style="1" customWidth="1"/>
    <col min="16130" max="16130" width="11.625" style="1" bestFit="1" customWidth="1"/>
    <col min="16131" max="16162" width="9" style="1"/>
    <col min="16163" max="16163" width="9.125" style="1" customWidth="1"/>
    <col min="16164" max="16384" width="9" style="1"/>
  </cols>
  <sheetData>
    <row r="1" spans="1:55" x14ac:dyDescent="0.4">
      <c r="A1" s="1" t="s">
        <v>0</v>
      </c>
      <c r="AA1" s="19" t="s">
        <v>71</v>
      </c>
    </row>
    <row r="2" spans="1:55" x14ac:dyDescent="0.4">
      <c r="A2" s="1" t="s">
        <v>1</v>
      </c>
      <c r="B2" s="2">
        <v>45656</v>
      </c>
      <c r="C2" s="1" t="s">
        <v>69</v>
      </c>
      <c r="P2" s="3"/>
    </row>
    <row r="3" spans="1:55" ht="18.75" customHeight="1" x14ac:dyDescent="0.4">
      <c r="A3" s="4"/>
      <c r="B3" s="5"/>
      <c r="C3" s="6" t="s">
        <v>2</v>
      </c>
      <c r="D3" s="6" t="s">
        <v>3</v>
      </c>
      <c r="E3" s="6" t="s">
        <v>4</v>
      </c>
      <c r="F3" s="6" t="s">
        <v>5</v>
      </c>
      <c r="G3" s="6" t="s">
        <v>6</v>
      </c>
      <c r="H3" s="6" t="s">
        <v>7</v>
      </c>
      <c r="I3" s="6" t="s">
        <v>8</v>
      </c>
      <c r="J3" s="6" t="s">
        <v>9</v>
      </c>
      <c r="K3" s="6" t="s">
        <v>10</v>
      </c>
      <c r="L3" s="6" t="s">
        <v>11</v>
      </c>
      <c r="M3" s="6" t="s">
        <v>12</v>
      </c>
      <c r="N3" s="6" t="s">
        <v>13</v>
      </c>
      <c r="O3" s="7" t="s">
        <v>14</v>
      </c>
      <c r="P3" s="6" t="s">
        <v>15</v>
      </c>
      <c r="Q3" s="6" t="s">
        <v>16</v>
      </c>
      <c r="R3" s="6" t="s">
        <v>17</v>
      </c>
      <c r="S3" s="6" t="s">
        <v>18</v>
      </c>
      <c r="T3" s="6" t="s">
        <v>19</v>
      </c>
      <c r="U3" s="6" t="s">
        <v>20</v>
      </c>
      <c r="V3" s="6" t="s">
        <v>21</v>
      </c>
      <c r="W3" s="6" t="s">
        <v>22</v>
      </c>
      <c r="X3" s="6" t="s">
        <v>23</v>
      </c>
      <c r="Y3" s="6" t="s">
        <v>24</v>
      </c>
      <c r="Z3" s="6" t="s">
        <v>25</v>
      </c>
      <c r="AA3" s="6" t="s">
        <v>26</v>
      </c>
      <c r="AB3" s="6" t="s">
        <v>27</v>
      </c>
      <c r="AC3" s="6" t="s">
        <v>28</v>
      </c>
      <c r="AD3" s="6" t="s">
        <v>29</v>
      </c>
      <c r="AE3" s="6" t="s">
        <v>30</v>
      </c>
      <c r="AF3" s="6" t="s">
        <v>31</v>
      </c>
      <c r="AG3" s="6" t="s">
        <v>32</v>
      </c>
      <c r="AH3" s="6" t="s">
        <v>33</v>
      </c>
      <c r="AI3" s="6" t="s">
        <v>34</v>
      </c>
      <c r="AJ3" s="6" t="s">
        <v>35</v>
      </c>
      <c r="AK3" s="6" t="s">
        <v>36</v>
      </c>
      <c r="AL3" s="6" t="s">
        <v>37</v>
      </c>
      <c r="AM3" s="6" t="s">
        <v>38</v>
      </c>
      <c r="AN3" s="6" t="s">
        <v>39</v>
      </c>
      <c r="AO3" s="6" t="s">
        <v>40</v>
      </c>
      <c r="AP3" s="6" t="s">
        <v>41</v>
      </c>
      <c r="AQ3" s="6" t="s">
        <v>42</v>
      </c>
      <c r="AR3" s="8" t="s">
        <v>43</v>
      </c>
      <c r="AS3" s="6" t="s">
        <v>44</v>
      </c>
      <c r="AT3" s="6" t="s">
        <v>45</v>
      </c>
      <c r="AU3" s="6" t="s">
        <v>46</v>
      </c>
      <c r="AV3" s="6" t="s">
        <v>47</v>
      </c>
      <c r="AW3" s="6" t="s">
        <v>48</v>
      </c>
      <c r="AX3" s="6" t="s">
        <v>49</v>
      </c>
      <c r="AY3" s="6" t="s">
        <v>50</v>
      </c>
      <c r="AZ3" s="6" t="s">
        <v>51</v>
      </c>
      <c r="BA3" s="6" t="s">
        <v>52</v>
      </c>
      <c r="BB3" s="7" t="s">
        <v>53</v>
      </c>
      <c r="BC3" s="7" t="s">
        <v>68</v>
      </c>
    </row>
    <row r="4" spans="1:55" s="12" customFormat="1" ht="18.75" customHeight="1" x14ac:dyDescent="0.4">
      <c r="A4" s="9"/>
      <c r="B4" s="10"/>
      <c r="C4" s="11" t="str">
        <f>TEXT($B$2,"m/d")&amp;"～"&amp;TEXT($B$2+6,"m/d")</f>
        <v>12/30～1/5</v>
      </c>
      <c r="D4" s="11" t="str">
        <f>TEXT($B$2+7,"m/d")&amp;"～"&amp;TEXT($B$2+13,"m/d")</f>
        <v>1/6～1/12</v>
      </c>
      <c r="E4" s="11" t="str">
        <f>TEXT($B$2+14,"m/d")&amp;"～"&amp;TEXT($B$2+20,"m/d")</f>
        <v>1/13～1/19</v>
      </c>
      <c r="F4" s="11" t="str">
        <f>TEXT($B$2+21,"m/d")&amp;"～"&amp;TEXT($B$2+27,"m/d")</f>
        <v>1/20～1/26</v>
      </c>
      <c r="G4" s="11" t="str">
        <f>TEXT($B$2+28,"m/d")&amp;"～"&amp;TEXT($B$2+34,"m/d")</f>
        <v>1/27～2/2</v>
      </c>
      <c r="H4" s="11" t="str">
        <f>TEXT($B$2+35,"m/d")&amp;"～"&amp;TEXT($B$2+41,"m/d")</f>
        <v>2/3～2/9</v>
      </c>
      <c r="I4" s="11" t="str">
        <f>TEXT($B$2+42,"m/d")&amp;"～"&amp;TEXT($B$2+48,"m/d")</f>
        <v>2/10～2/16</v>
      </c>
      <c r="J4" s="11" t="str">
        <f>TEXT($B$2+49,"m/d")&amp;"～"&amp;TEXT($B$2+55,"m/d")</f>
        <v>2/17～2/23</v>
      </c>
      <c r="K4" s="11" t="str">
        <f>TEXT($B$2+56,"m/d")&amp;"～"&amp;TEXT($B$2+62,"m/d")</f>
        <v>2/24～3/2</v>
      </c>
      <c r="L4" s="11" t="str">
        <f>TEXT($B$2+63,"m/d")&amp;"～"&amp;TEXT($B$2+69,"m/d")</f>
        <v>3/3～3/9</v>
      </c>
      <c r="M4" s="11" t="str">
        <f>TEXT($B$2+70,"m/d")&amp;"～"&amp;TEXT($B$2+76,"m/d")</f>
        <v>3/10～3/16</v>
      </c>
      <c r="N4" s="11" t="str">
        <f>TEXT($B$2+77,"m/d")&amp;"～"&amp;TEXT($B$2+83,"m/d")</f>
        <v>3/17～3/23</v>
      </c>
      <c r="O4" s="11" t="str">
        <f>TEXT($B$2+84,"m/d")&amp;"～"&amp;TEXT($B$2+90,"m/d")</f>
        <v>3/24～3/30</v>
      </c>
      <c r="P4" s="11" t="str">
        <f>TEXT($B$2+91,"m/d")&amp;"～"&amp;TEXT($B$2+97,"m/d")</f>
        <v>3/31～4/6</v>
      </c>
      <c r="Q4" s="11" t="str">
        <f>TEXT($B$2+98,"m/d")&amp;"～"&amp;TEXT($B$2+104,"m/d")</f>
        <v>4/7～4/13</v>
      </c>
      <c r="R4" s="11" t="str">
        <f>TEXT($B$2+105,"m/d")&amp;"～"&amp;TEXT($B$2+111,"m/d")</f>
        <v>4/14～4/20</v>
      </c>
      <c r="S4" s="11" t="str">
        <f>TEXT($B$2+112,"m/d")&amp;"～"&amp;TEXT($B$2+118,"m/d")</f>
        <v>4/21～4/27</v>
      </c>
      <c r="T4" s="11" t="str">
        <f>TEXT($B$2+119,"m/d")&amp;"～"&amp;TEXT($B$2+125,"m/d")</f>
        <v>4/28～5/4</v>
      </c>
      <c r="U4" s="11" t="str">
        <f>TEXT($B$2+126,"m/d")&amp;"～"&amp;TEXT($B$2+132,"m/d")</f>
        <v>5/5～5/11</v>
      </c>
      <c r="V4" s="11" t="str">
        <f>TEXT($B$2+133,"m/d")&amp;"～"&amp;TEXT($B$2+139,"m/d")</f>
        <v>5/12～5/18</v>
      </c>
      <c r="W4" s="11" t="str">
        <f>TEXT($B$2+140,"m/d")&amp;"～"&amp;TEXT($B$2+146,"m/d")</f>
        <v>5/19～5/25</v>
      </c>
      <c r="X4" s="11" t="str">
        <f>TEXT($B$2+147,"m/d")&amp;"～"&amp;TEXT($B$2+153,"m/d")</f>
        <v>5/26～6/1</v>
      </c>
      <c r="Y4" s="11" t="str">
        <f>TEXT($B$2+154,"m/d")&amp;"～"&amp;TEXT($B$2+160,"m/d")</f>
        <v>6/2～6/8</v>
      </c>
      <c r="Z4" s="11" t="str">
        <f>TEXT($B$2+161,"m/d")&amp;"～"&amp;TEXT($B$2+167,"m/d")</f>
        <v>6/9～6/15</v>
      </c>
      <c r="AA4" s="11" t="str">
        <f>TEXT($B$2+168,"m/d")&amp;"～"&amp;TEXT($B$2+174,"m/d")</f>
        <v>6/16～6/22</v>
      </c>
      <c r="AB4" s="11" t="str">
        <f>TEXT($B$2+175,"m/d")&amp;"～"&amp;TEXT($B$2+181,"m/d")</f>
        <v>6/23～6/29</v>
      </c>
      <c r="AC4" s="11" t="str">
        <f>TEXT($B$2+182,"m/d")&amp;"～"&amp;TEXT($B$2+188,"m/d")</f>
        <v>6/30～7/6</v>
      </c>
      <c r="AD4" s="11" t="str">
        <f>TEXT($B$2+189,"m/d")&amp;"～"&amp;TEXT($B$2+195,"m/d")</f>
        <v>7/7～7/13</v>
      </c>
      <c r="AE4" s="11" t="str">
        <f>TEXT($B$2+196,"m/d")&amp;"～"&amp;TEXT($B$2+202,"m/d")</f>
        <v>7/14～7/20</v>
      </c>
      <c r="AF4" s="11" t="str">
        <f>TEXT($B$2+203,"m/d")&amp;"～"&amp;TEXT($B$2+209,"m/d")</f>
        <v>7/21～7/27</v>
      </c>
      <c r="AG4" s="11" t="str">
        <f>TEXT($B$2+210,"m/d")&amp;"～"&amp;TEXT($B$2+216,"m/d")</f>
        <v>7/28～8/3</v>
      </c>
      <c r="AH4" s="11" t="str">
        <f>TEXT($B$2+217,"m/d")&amp;"～"&amp;TEXT($B$2+223,"m/d")</f>
        <v>8/4～8/10</v>
      </c>
      <c r="AI4" s="11" t="str">
        <f>TEXT($B$2+224,"m/d")&amp;"～"&amp;TEXT($B$2+230,"m/d")</f>
        <v>8/11～8/17</v>
      </c>
      <c r="AJ4" s="11" t="str">
        <f>TEXT($B$2+231,"m/d")&amp;"～"&amp;TEXT($B$2+237,"m/d")</f>
        <v>8/18～8/24</v>
      </c>
      <c r="AK4" s="11" t="str">
        <f>TEXT($B$2+238,"m/d")&amp;"～"&amp;TEXT($B$2+244,"m/d")</f>
        <v>8/25～8/31</v>
      </c>
      <c r="AL4" s="11" t="str">
        <f>TEXT($B$2+245,"m/d")&amp;"～"&amp;TEXT($B$2+251,"m/d")</f>
        <v>9/1～9/7</v>
      </c>
      <c r="AM4" s="11" t="str">
        <f>TEXT($B$2+252,"m/d")&amp;"～"&amp;TEXT($B$2+258,"m/d")</f>
        <v>9/8～9/14</v>
      </c>
      <c r="AN4" s="11" t="str">
        <f>TEXT($B$2+259,"m/d")&amp;"～"&amp;TEXT($B$2+265,"m/d")</f>
        <v>9/15～9/21</v>
      </c>
      <c r="AO4" s="11" t="str">
        <f>TEXT($B$2+266,"m/d")&amp;"～"&amp;TEXT($B$2+272,"m/d")</f>
        <v>9/22～9/28</v>
      </c>
      <c r="AP4" s="11" t="str">
        <f>TEXT($B$2+273,"m/d")&amp;"～"&amp;TEXT($B$2+279,"m/d")</f>
        <v>9/29～10/5</v>
      </c>
      <c r="AQ4" s="11" t="str">
        <f>TEXT($B$2+280,"m/d")&amp;"～"&amp;TEXT($B$2+286,"m/d")</f>
        <v>10/6～10/12</v>
      </c>
      <c r="AR4" s="11" t="str">
        <f>TEXT($B$2+287,"m/d")&amp;"～"&amp;TEXT($B$2+293,"m/d")</f>
        <v>10/13～10/19</v>
      </c>
      <c r="AS4" s="11" t="str">
        <f>TEXT($B$2+294,"m/d")&amp;"～"&amp;TEXT($B$2+300,"m/d")</f>
        <v>10/20～10/26</v>
      </c>
      <c r="AT4" s="11" t="str">
        <f>TEXT($B$2+301,"m/d")&amp;"～"&amp;TEXT($B$2+307,"m/d")</f>
        <v>10/27～11/2</v>
      </c>
      <c r="AU4" s="11" t="str">
        <f>TEXT($B$2+308,"m/d")&amp;"～"&amp;TEXT($B$2+314,"m/d")</f>
        <v>11/3～11/9</v>
      </c>
      <c r="AV4" s="11" t="str">
        <f>TEXT($B$2+315,"m/d")&amp;"～"&amp;TEXT($B$2+321,"m/d")</f>
        <v>11/10～11/16</v>
      </c>
      <c r="AW4" s="11" t="str">
        <f>TEXT($B$2+322,"m/d")&amp;"～"&amp;TEXT($B$2+328,"m/d")</f>
        <v>11/17～11/23</v>
      </c>
      <c r="AX4" s="11" t="str">
        <f>TEXT($B$2+329,"m/d")&amp;"～"&amp;TEXT($B$2+335,"m/d")</f>
        <v>11/24～11/30</v>
      </c>
      <c r="AY4" s="11" t="str">
        <f>TEXT($B$2+336,"m/d")&amp;"～"&amp;TEXT($B$2+342,"m/d")</f>
        <v>12/1～12/7</v>
      </c>
      <c r="AZ4" s="11" t="str">
        <f>TEXT($B$2+343,"m/d")&amp;"～"&amp;TEXT($B$2+349,"m/d")</f>
        <v>12/8～12/14</v>
      </c>
      <c r="BA4" s="11" t="str">
        <f>TEXT($B$2+350,"m/d")&amp;"～"&amp;TEXT($B$2+356,"m/d")</f>
        <v>12/15～12/21</v>
      </c>
      <c r="BB4" s="11" t="str">
        <f>TEXT($B$2+357,"m/d")&amp;"～"&amp;TEXT($B$2+363,"m/d")</f>
        <v>12/22～12/28</v>
      </c>
      <c r="BC4" s="11" t="str">
        <f>TEXT($B$2+364,"m/d")&amp;"～"&amp;TEXT($B$2+370,"m/d")</f>
        <v>12/29～1/4</v>
      </c>
    </row>
    <row r="5" spans="1:55" ht="18.75" customHeight="1" x14ac:dyDescent="0.4">
      <c r="A5" s="4" t="s">
        <v>54</v>
      </c>
      <c r="B5" s="5" t="s">
        <v>55</v>
      </c>
      <c r="C5" s="13"/>
      <c r="D5" s="13"/>
      <c r="E5" s="13"/>
      <c r="F5" s="13"/>
      <c r="G5" s="13"/>
      <c r="H5" s="13"/>
      <c r="I5" s="13"/>
      <c r="J5" s="13"/>
      <c r="K5" s="13"/>
      <c r="L5" s="13"/>
      <c r="M5" s="13"/>
      <c r="N5" s="13"/>
      <c r="O5" s="13"/>
      <c r="P5" s="13"/>
      <c r="Q5" s="13">
        <v>43</v>
      </c>
      <c r="R5" s="13">
        <v>37</v>
      </c>
      <c r="S5" s="13">
        <v>42</v>
      </c>
      <c r="T5" s="13">
        <v>47</v>
      </c>
      <c r="U5" s="13">
        <v>48</v>
      </c>
      <c r="V5" s="13">
        <v>39</v>
      </c>
      <c r="W5" s="13">
        <v>26</v>
      </c>
      <c r="X5" s="13">
        <v>22</v>
      </c>
      <c r="Y5" s="13">
        <v>11</v>
      </c>
      <c r="Z5" s="13">
        <v>2</v>
      </c>
      <c r="AA5" s="13">
        <v>1</v>
      </c>
      <c r="AB5" s="13">
        <v>4</v>
      </c>
      <c r="AC5" s="13">
        <v>0</v>
      </c>
      <c r="AD5" s="13">
        <v>2</v>
      </c>
      <c r="AE5" s="13">
        <v>14</v>
      </c>
      <c r="AF5" s="13">
        <v>18</v>
      </c>
      <c r="AG5" s="13">
        <v>8</v>
      </c>
      <c r="AH5" s="13">
        <v>9</v>
      </c>
      <c r="AI5" s="13">
        <v>7</v>
      </c>
      <c r="AJ5" s="13">
        <v>9</v>
      </c>
      <c r="AK5" s="13">
        <v>22</v>
      </c>
      <c r="AL5" s="13">
        <v>76</v>
      </c>
      <c r="AM5" s="13">
        <v>120</v>
      </c>
      <c r="AN5" s="13">
        <v>62</v>
      </c>
      <c r="AO5" s="13">
        <v>57</v>
      </c>
      <c r="AP5" s="13">
        <v>71</v>
      </c>
      <c r="AQ5" s="13">
        <v>107</v>
      </c>
      <c r="AR5" s="13">
        <v>116</v>
      </c>
      <c r="AS5" s="13">
        <v>84</v>
      </c>
      <c r="AT5" s="13"/>
      <c r="AU5" s="13"/>
      <c r="AV5" s="13"/>
      <c r="AW5" s="13"/>
      <c r="AX5" s="13"/>
      <c r="AY5" s="13"/>
      <c r="AZ5" s="13"/>
      <c r="BA5" s="13"/>
      <c r="BB5" s="13"/>
      <c r="BC5" s="13"/>
    </row>
    <row r="6" spans="1:55" ht="18.75" customHeight="1" x14ac:dyDescent="0.4">
      <c r="A6" s="14"/>
      <c r="B6" s="15" t="s">
        <v>56</v>
      </c>
      <c r="C6" s="16"/>
      <c r="D6" s="15"/>
      <c r="E6" s="15"/>
      <c r="F6" s="15"/>
      <c r="G6" s="15"/>
      <c r="H6" s="15"/>
      <c r="I6" s="15"/>
      <c r="J6" s="15"/>
      <c r="K6" s="15"/>
      <c r="L6" s="15"/>
      <c r="M6" s="15"/>
      <c r="N6" s="15"/>
      <c r="O6" s="15"/>
      <c r="P6" s="15"/>
      <c r="Q6" s="15">
        <v>1.87</v>
      </c>
      <c r="R6" s="15">
        <v>1.61</v>
      </c>
      <c r="S6" s="15">
        <v>1.83</v>
      </c>
      <c r="T6" s="15">
        <v>2.04</v>
      </c>
      <c r="U6" s="15">
        <v>2.09</v>
      </c>
      <c r="V6" s="15">
        <v>1.7</v>
      </c>
      <c r="W6" s="15">
        <v>1.1299999999999999</v>
      </c>
      <c r="X6" s="15">
        <v>0.96</v>
      </c>
      <c r="Y6" s="15">
        <v>0.48</v>
      </c>
      <c r="Z6" s="15">
        <v>0.09</v>
      </c>
      <c r="AA6" s="15">
        <v>0.04</v>
      </c>
      <c r="AB6" s="15">
        <v>0.17</v>
      </c>
      <c r="AC6" s="15">
        <v>0</v>
      </c>
      <c r="AD6" s="15">
        <v>0.09</v>
      </c>
      <c r="AE6" s="15">
        <v>0.61</v>
      </c>
      <c r="AF6" s="15">
        <v>0.78</v>
      </c>
      <c r="AG6" s="15">
        <v>0.35</v>
      </c>
      <c r="AH6" s="15">
        <v>0.39</v>
      </c>
      <c r="AI6" s="15">
        <v>0.3</v>
      </c>
      <c r="AJ6" s="15">
        <v>0.39</v>
      </c>
      <c r="AK6" s="15">
        <v>0.96</v>
      </c>
      <c r="AL6" s="15">
        <v>3.3</v>
      </c>
      <c r="AM6" s="15">
        <v>5.22</v>
      </c>
      <c r="AN6" s="15">
        <v>2.7</v>
      </c>
      <c r="AO6" s="15">
        <v>2.48</v>
      </c>
      <c r="AP6" s="15">
        <v>3.09</v>
      </c>
      <c r="AQ6" s="15">
        <v>4.6500000000000004</v>
      </c>
      <c r="AR6" s="15">
        <v>5.04</v>
      </c>
      <c r="AS6" s="15">
        <v>3.65</v>
      </c>
      <c r="AT6" s="15"/>
      <c r="AU6" s="15"/>
      <c r="AV6" s="15"/>
      <c r="AW6" s="15"/>
      <c r="AX6" s="15"/>
      <c r="AY6" s="15"/>
      <c r="AZ6" s="15"/>
      <c r="BA6" s="15"/>
      <c r="BB6" s="15"/>
      <c r="BC6" s="16"/>
    </row>
    <row r="7" spans="1:55" ht="18.75" customHeight="1" x14ac:dyDescent="0.4">
      <c r="A7" s="4" t="s">
        <v>57</v>
      </c>
      <c r="B7" s="5" t="s">
        <v>55</v>
      </c>
      <c r="C7" s="13"/>
      <c r="D7" s="13"/>
      <c r="E7" s="13"/>
      <c r="F7" s="13"/>
      <c r="G7" s="13"/>
      <c r="H7" s="13"/>
      <c r="I7" s="13"/>
      <c r="J7" s="13"/>
      <c r="K7" s="13"/>
      <c r="L7" s="13"/>
      <c r="M7" s="13"/>
      <c r="N7" s="13"/>
      <c r="O7" s="13"/>
      <c r="P7" s="13"/>
      <c r="Q7" s="13">
        <v>21</v>
      </c>
      <c r="R7" s="13">
        <v>22</v>
      </c>
      <c r="S7" s="13">
        <v>21</v>
      </c>
      <c r="T7" s="13">
        <v>14</v>
      </c>
      <c r="U7" s="13">
        <v>4</v>
      </c>
      <c r="V7" s="13">
        <v>10</v>
      </c>
      <c r="W7" s="13">
        <v>4</v>
      </c>
      <c r="X7" s="13">
        <v>5</v>
      </c>
      <c r="Y7" s="13">
        <v>4</v>
      </c>
      <c r="Z7" s="13">
        <v>5</v>
      </c>
      <c r="AA7" s="13">
        <v>3</v>
      </c>
      <c r="AB7" s="13">
        <v>2</v>
      </c>
      <c r="AC7" s="13">
        <v>10</v>
      </c>
      <c r="AD7" s="13">
        <v>3</v>
      </c>
      <c r="AE7" s="13">
        <v>10</v>
      </c>
      <c r="AF7" s="13">
        <v>7</v>
      </c>
      <c r="AG7" s="13">
        <v>18</v>
      </c>
      <c r="AH7" s="13">
        <v>18</v>
      </c>
      <c r="AI7" s="13">
        <v>12</v>
      </c>
      <c r="AJ7" s="13">
        <v>22</v>
      </c>
      <c r="AK7" s="13">
        <v>55</v>
      </c>
      <c r="AL7" s="13">
        <v>142</v>
      </c>
      <c r="AM7" s="13">
        <v>46</v>
      </c>
      <c r="AN7" s="13">
        <v>48</v>
      </c>
      <c r="AO7" s="13">
        <v>48</v>
      </c>
      <c r="AP7" s="13">
        <v>30</v>
      </c>
      <c r="AQ7" s="13">
        <v>26</v>
      </c>
      <c r="AR7" s="13">
        <v>24</v>
      </c>
      <c r="AS7" s="13">
        <v>34</v>
      </c>
      <c r="AT7" s="13"/>
      <c r="AU7" s="13"/>
      <c r="AV7" s="13"/>
      <c r="AW7" s="13"/>
      <c r="AX7" s="13"/>
      <c r="AY7" s="13"/>
      <c r="AZ7" s="13"/>
      <c r="BA7" s="13"/>
      <c r="BB7" s="13"/>
      <c r="BC7" s="13"/>
    </row>
    <row r="8" spans="1:55" ht="18.75" customHeight="1" x14ac:dyDescent="0.4">
      <c r="A8" s="14"/>
      <c r="B8" s="15" t="s">
        <v>56</v>
      </c>
      <c r="C8" s="16"/>
      <c r="D8" s="16"/>
      <c r="E8" s="16"/>
      <c r="F8" s="16"/>
      <c r="G8" s="16"/>
      <c r="H8" s="16"/>
      <c r="I8" s="16"/>
      <c r="J8" s="16"/>
      <c r="K8" s="16"/>
      <c r="L8" s="16"/>
      <c r="M8" s="16"/>
      <c r="N8" s="16"/>
      <c r="O8" s="16"/>
      <c r="P8" s="16"/>
      <c r="Q8" s="15">
        <v>1.62</v>
      </c>
      <c r="R8" s="15">
        <v>1.69</v>
      </c>
      <c r="S8" s="15">
        <v>1.62</v>
      </c>
      <c r="T8" s="15">
        <v>1.08</v>
      </c>
      <c r="U8" s="15">
        <v>0.31</v>
      </c>
      <c r="V8" s="15">
        <v>0.77</v>
      </c>
      <c r="W8" s="15">
        <v>0.31</v>
      </c>
      <c r="X8" s="15">
        <v>0.38</v>
      </c>
      <c r="Y8" s="15">
        <v>0.31</v>
      </c>
      <c r="Z8" s="15">
        <v>0.38</v>
      </c>
      <c r="AA8" s="15">
        <v>0.23</v>
      </c>
      <c r="AB8" s="15">
        <v>0.15</v>
      </c>
      <c r="AC8" s="15">
        <v>0.77</v>
      </c>
      <c r="AD8" s="15">
        <v>0.23</v>
      </c>
      <c r="AE8" s="15">
        <v>0.77</v>
      </c>
      <c r="AF8" s="15">
        <v>0.54</v>
      </c>
      <c r="AG8" s="15">
        <v>1.38</v>
      </c>
      <c r="AH8" s="15">
        <v>1.38</v>
      </c>
      <c r="AI8" s="15">
        <v>0.92</v>
      </c>
      <c r="AJ8" s="15">
        <v>1.69</v>
      </c>
      <c r="AK8" s="15">
        <v>4.2300000000000004</v>
      </c>
      <c r="AL8" s="15">
        <v>10.92</v>
      </c>
      <c r="AM8" s="15">
        <v>3.54</v>
      </c>
      <c r="AN8" s="15">
        <v>3.69</v>
      </c>
      <c r="AO8" s="15">
        <v>3.69</v>
      </c>
      <c r="AP8" s="15">
        <v>2.31</v>
      </c>
      <c r="AQ8" s="15">
        <v>2</v>
      </c>
      <c r="AR8" s="15">
        <v>1.85</v>
      </c>
      <c r="AS8" s="15">
        <v>2.62</v>
      </c>
      <c r="AT8" s="15"/>
      <c r="AU8" s="15"/>
      <c r="AV8" s="15"/>
      <c r="AW8" s="15"/>
      <c r="AX8" s="15"/>
      <c r="AY8" s="15"/>
      <c r="AZ8" s="15"/>
      <c r="BA8" s="15"/>
      <c r="BB8" s="15"/>
      <c r="BC8" s="16"/>
    </row>
    <row r="9" spans="1:55" ht="18.75" customHeight="1" x14ac:dyDescent="0.4">
      <c r="A9" s="4" t="s">
        <v>58</v>
      </c>
      <c r="B9" s="5" t="s">
        <v>55</v>
      </c>
      <c r="C9" s="13"/>
      <c r="D9" s="13"/>
      <c r="E9" s="13"/>
      <c r="F9" s="13"/>
      <c r="G9" s="13"/>
      <c r="H9" s="13"/>
      <c r="I9" s="13"/>
      <c r="J9" s="13"/>
      <c r="K9" s="13"/>
      <c r="L9" s="13"/>
      <c r="M9" s="13"/>
      <c r="N9" s="13"/>
      <c r="O9" s="13"/>
      <c r="P9" s="13"/>
      <c r="Q9" s="13">
        <v>3</v>
      </c>
      <c r="R9" s="13">
        <v>2</v>
      </c>
      <c r="S9" s="13">
        <v>7</v>
      </c>
      <c r="T9" s="13">
        <v>5</v>
      </c>
      <c r="U9" s="13">
        <v>4</v>
      </c>
      <c r="V9" s="13">
        <v>11</v>
      </c>
      <c r="W9" s="13">
        <v>11</v>
      </c>
      <c r="X9" s="13">
        <v>26</v>
      </c>
      <c r="Y9" s="13">
        <v>18</v>
      </c>
      <c r="Z9" s="13">
        <v>17</v>
      </c>
      <c r="AA9" s="13">
        <v>18</v>
      </c>
      <c r="AB9" s="13">
        <v>13</v>
      </c>
      <c r="AC9" s="13">
        <v>8</v>
      </c>
      <c r="AD9" s="13">
        <v>5</v>
      </c>
      <c r="AE9" s="13">
        <v>13</v>
      </c>
      <c r="AF9" s="13">
        <v>12</v>
      </c>
      <c r="AG9" s="13">
        <v>10</v>
      </c>
      <c r="AH9" s="13">
        <v>10</v>
      </c>
      <c r="AI9" s="13">
        <v>3</v>
      </c>
      <c r="AJ9" s="13">
        <v>11</v>
      </c>
      <c r="AK9" s="13">
        <v>5</v>
      </c>
      <c r="AL9" s="13">
        <v>5</v>
      </c>
      <c r="AM9" s="13">
        <v>3</v>
      </c>
      <c r="AN9" s="13">
        <v>5</v>
      </c>
      <c r="AO9" s="13">
        <v>4</v>
      </c>
      <c r="AP9" s="13">
        <v>4</v>
      </c>
      <c r="AQ9" s="13">
        <v>7</v>
      </c>
      <c r="AR9" s="13">
        <v>5</v>
      </c>
      <c r="AS9" s="13">
        <v>4</v>
      </c>
      <c r="AT9" s="13"/>
      <c r="AU9" s="13"/>
      <c r="AV9" s="13"/>
      <c r="AW9" s="13"/>
      <c r="AX9" s="13"/>
      <c r="AY9" s="13"/>
      <c r="AZ9" s="13"/>
      <c r="BA9" s="13"/>
      <c r="BB9" s="13"/>
      <c r="BC9" s="4"/>
    </row>
    <row r="10" spans="1:55" ht="18.75" customHeight="1" x14ac:dyDescent="0.4">
      <c r="A10" s="14"/>
      <c r="B10" s="15" t="s">
        <v>56</v>
      </c>
      <c r="C10" s="16"/>
      <c r="D10" s="16"/>
      <c r="E10" s="16"/>
      <c r="F10" s="16"/>
      <c r="G10" s="15"/>
      <c r="H10" s="15"/>
      <c r="I10" s="15"/>
      <c r="J10" s="15"/>
      <c r="K10" s="15"/>
      <c r="L10" s="15"/>
      <c r="M10" s="15"/>
      <c r="N10" s="15"/>
      <c r="O10" s="15"/>
      <c r="P10" s="15"/>
      <c r="Q10" s="15">
        <v>0.23</v>
      </c>
      <c r="R10" s="15">
        <v>0.15</v>
      </c>
      <c r="S10" s="15">
        <v>0.54</v>
      </c>
      <c r="T10" s="15">
        <v>0.38</v>
      </c>
      <c r="U10" s="15">
        <v>0.31</v>
      </c>
      <c r="V10" s="15">
        <v>0.85</v>
      </c>
      <c r="W10" s="15">
        <v>0.85</v>
      </c>
      <c r="X10" s="15">
        <v>2</v>
      </c>
      <c r="Y10" s="15">
        <v>1.38</v>
      </c>
      <c r="Z10" s="15">
        <v>1.31</v>
      </c>
      <c r="AA10" s="15">
        <v>1.38</v>
      </c>
      <c r="AB10" s="15">
        <v>1</v>
      </c>
      <c r="AC10" s="15">
        <v>0.62</v>
      </c>
      <c r="AD10" s="15">
        <v>0.38</v>
      </c>
      <c r="AE10" s="15">
        <v>1</v>
      </c>
      <c r="AF10" s="15">
        <v>0.92</v>
      </c>
      <c r="AG10" s="15">
        <v>0.77</v>
      </c>
      <c r="AH10" s="15">
        <v>0.77</v>
      </c>
      <c r="AI10" s="15">
        <v>0.23</v>
      </c>
      <c r="AJ10" s="15">
        <v>0.85</v>
      </c>
      <c r="AK10" s="15">
        <v>0.38</v>
      </c>
      <c r="AL10" s="15">
        <v>0.38</v>
      </c>
      <c r="AM10" s="15">
        <v>0.23</v>
      </c>
      <c r="AN10" s="15">
        <v>0.38</v>
      </c>
      <c r="AO10" s="15">
        <v>0.31</v>
      </c>
      <c r="AP10" s="15">
        <v>0.31</v>
      </c>
      <c r="AQ10" s="15">
        <v>0.54</v>
      </c>
      <c r="AR10" s="15">
        <v>0.38</v>
      </c>
      <c r="AS10" s="15">
        <v>0.31</v>
      </c>
      <c r="AT10" s="15"/>
      <c r="AU10" s="16"/>
      <c r="AV10" s="16"/>
      <c r="AW10" s="16"/>
      <c r="AX10" s="16"/>
      <c r="AY10" s="16"/>
      <c r="AZ10" s="16"/>
      <c r="BA10" s="16"/>
      <c r="BB10" s="16"/>
      <c r="BC10" s="16"/>
    </row>
    <row r="11" spans="1:55" ht="18.75" customHeight="1" x14ac:dyDescent="0.4">
      <c r="A11" s="4" t="s">
        <v>59</v>
      </c>
      <c r="B11" s="5" t="s">
        <v>55</v>
      </c>
      <c r="C11" s="13"/>
      <c r="D11" s="13"/>
      <c r="E11" s="13"/>
      <c r="F11" s="13"/>
      <c r="G11" s="13"/>
      <c r="H11" s="13"/>
      <c r="I11" s="13"/>
      <c r="J11" s="13"/>
      <c r="K11" s="13"/>
      <c r="L11" s="13"/>
      <c r="M11" s="13"/>
      <c r="N11" s="13"/>
      <c r="O11" s="13"/>
      <c r="P11" s="13"/>
      <c r="Q11" s="13">
        <v>34</v>
      </c>
      <c r="R11" s="13">
        <v>61</v>
      </c>
      <c r="S11" s="13">
        <v>62</v>
      </c>
      <c r="T11" s="13">
        <v>51</v>
      </c>
      <c r="U11" s="13">
        <v>51</v>
      </c>
      <c r="V11" s="13">
        <v>107</v>
      </c>
      <c r="W11" s="13">
        <v>71</v>
      </c>
      <c r="X11" s="13">
        <v>74</v>
      </c>
      <c r="Y11" s="13">
        <v>53</v>
      </c>
      <c r="Z11" s="13">
        <v>59</v>
      </c>
      <c r="AA11" s="13">
        <v>51</v>
      </c>
      <c r="AB11" s="13">
        <v>38</v>
      </c>
      <c r="AC11" s="13">
        <v>48</v>
      </c>
      <c r="AD11" s="13">
        <v>49</v>
      </c>
      <c r="AE11" s="13">
        <v>64</v>
      </c>
      <c r="AF11" s="13">
        <v>34</v>
      </c>
      <c r="AG11" s="13">
        <v>37</v>
      </c>
      <c r="AH11" s="13">
        <v>33</v>
      </c>
      <c r="AI11" s="13">
        <v>19</v>
      </c>
      <c r="AJ11" s="13">
        <v>23</v>
      </c>
      <c r="AK11" s="13">
        <v>37</v>
      </c>
      <c r="AL11" s="13">
        <v>36</v>
      </c>
      <c r="AM11" s="13">
        <v>44</v>
      </c>
      <c r="AN11" s="13">
        <v>41</v>
      </c>
      <c r="AO11" s="13">
        <v>23</v>
      </c>
      <c r="AP11" s="13">
        <v>38</v>
      </c>
      <c r="AQ11" s="13">
        <v>38</v>
      </c>
      <c r="AR11" s="13">
        <v>32</v>
      </c>
      <c r="AS11" s="13">
        <v>35</v>
      </c>
      <c r="AT11" s="13"/>
      <c r="AU11" s="13"/>
      <c r="AV11" s="13"/>
      <c r="AW11" s="13"/>
      <c r="AX11" s="13"/>
      <c r="AY11" s="13"/>
      <c r="AZ11" s="13"/>
      <c r="BA11" s="13"/>
      <c r="BB11" s="13"/>
      <c r="BC11" s="14"/>
    </row>
    <row r="12" spans="1:55" ht="18.75" customHeight="1" x14ac:dyDescent="0.4">
      <c r="A12" s="14"/>
      <c r="B12" s="15" t="s">
        <v>56</v>
      </c>
      <c r="C12" s="16"/>
      <c r="D12" s="15"/>
      <c r="E12" s="16"/>
      <c r="F12" s="15"/>
      <c r="G12" s="16"/>
      <c r="H12" s="15"/>
      <c r="I12" s="16"/>
      <c r="J12" s="15"/>
      <c r="K12" s="16"/>
      <c r="L12" s="15"/>
      <c r="M12" s="16"/>
      <c r="N12" s="15"/>
      <c r="O12" s="16"/>
      <c r="P12" s="15"/>
      <c r="Q12" s="16">
        <v>2.62</v>
      </c>
      <c r="R12" s="15">
        <v>4.6900000000000004</v>
      </c>
      <c r="S12" s="16">
        <v>4.7699999999999996</v>
      </c>
      <c r="T12" s="15">
        <v>3.92</v>
      </c>
      <c r="U12" s="16">
        <v>3.92</v>
      </c>
      <c r="V12" s="15">
        <v>8.23</v>
      </c>
      <c r="W12" s="16">
        <v>5.46</v>
      </c>
      <c r="X12" s="15">
        <v>5.69</v>
      </c>
      <c r="Y12" s="16">
        <v>4.08</v>
      </c>
      <c r="Z12" s="15">
        <v>4.54</v>
      </c>
      <c r="AA12" s="16">
        <v>3.92</v>
      </c>
      <c r="AB12" s="15">
        <v>2.92</v>
      </c>
      <c r="AC12" s="16">
        <v>3.69</v>
      </c>
      <c r="AD12" s="15">
        <v>3.77</v>
      </c>
      <c r="AE12" s="16">
        <v>4.92</v>
      </c>
      <c r="AF12" s="15">
        <v>2.62</v>
      </c>
      <c r="AG12" s="16">
        <v>2.85</v>
      </c>
      <c r="AH12" s="15">
        <v>2.54</v>
      </c>
      <c r="AI12" s="16">
        <v>1.46</v>
      </c>
      <c r="AJ12" s="15">
        <v>1.77</v>
      </c>
      <c r="AK12" s="16">
        <v>2.85</v>
      </c>
      <c r="AL12" s="15">
        <v>2.77</v>
      </c>
      <c r="AM12" s="16">
        <v>3.38</v>
      </c>
      <c r="AN12" s="15">
        <v>3.15</v>
      </c>
      <c r="AO12" s="16">
        <v>1.77</v>
      </c>
      <c r="AP12" s="15">
        <v>2.92</v>
      </c>
      <c r="AQ12" s="16">
        <v>2.92</v>
      </c>
      <c r="AR12" s="15">
        <v>2.46</v>
      </c>
      <c r="AS12" s="16">
        <v>2.69</v>
      </c>
      <c r="AT12" s="15"/>
      <c r="AU12" s="16"/>
      <c r="AV12" s="15"/>
      <c r="AW12" s="16"/>
      <c r="AX12" s="15"/>
      <c r="AY12" s="16"/>
      <c r="AZ12" s="15"/>
      <c r="BA12" s="16"/>
      <c r="BB12" s="15"/>
      <c r="BC12" s="16"/>
    </row>
    <row r="13" spans="1:55" ht="18.75" customHeight="1" x14ac:dyDescent="0.4">
      <c r="A13" s="4" t="s">
        <v>60</v>
      </c>
      <c r="B13" s="5" t="s">
        <v>55</v>
      </c>
      <c r="C13" s="13"/>
      <c r="D13" s="13"/>
      <c r="E13" s="13"/>
      <c r="F13" s="13"/>
      <c r="G13" s="13"/>
      <c r="H13" s="13"/>
      <c r="I13" s="13"/>
      <c r="J13" s="13"/>
      <c r="K13" s="13"/>
      <c r="L13" s="13"/>
      <c r="M13" s="13"/>
      <c r="N13" s="13"/>
      <c r="O13" s="13"/>
      <c r="P13" s="13"/>
      <c r="Q13" s="13">
        <v>96</v>
      </c>
      <c r="R13" s="13">
        <v>136</v>
      </c>
      <c r="S13" s="13">
        <v>179</v>
      </c>
      <c r="T13" s="13">
        <v>186</v>
      </c>
      <c r="U13" s="13">
        <v>139</v>
      </c>
      <c r="V13" s="13">
        <v>135</v>
      </c>
      <c r="W13" s="13">
        <v>150</v>
      </c>
      <c r="X13" s="13">
        <v>140</v>
      </c>
      <c r="Y13" s="13">
        <v>126</v>
      </c>
      <c r="Z13" s="13">
        <v>142</v>
      </c>
      <c r="AA13" s="13">
        <v>109</v>
      </c>
      <c r="AB13" s="13">
        <v>109</v>
      </c>
      <c r="AC13" s="13">
        <v>145</v>
      </c>
      <c r="AD13" s="13">
        <v>73</v>
      </c>
      <c r="AE13" s="13">
        <v>117</v>
      </c>
      <c r="AF13" s="13">
        <v>86</v>
      </c>
      <c r="AG13" s="13">
        <v>100</v>
      </c>
      <c r="AH13" s="13">
        <v>124</v>
      </c>
      <c r="AI13" s="13">
        <v>44</v>
      </c>
      <c r="AJ13" s="13">
        <v>114</v>
      </c>
      <c r="AK13" s="13">
        <v>206</v>
      </c>
      <c r="AL13" s="13">
        <v>120</v>
      </c>
      <c r="AM13" s="13">
        <v>83</v>
      </c>
      <c r="AN13" s="13">
        <v>86</v>
      </c>
      <c r="AO13" s="13">
        <v>108</v>
      </c>
      <c r="AP13" s="13">
        <v>111</v>
      </c>
      <c r="AQ13" s="13">
        <v>103</v>
      </c>
      <c r="AR13" s="13">
        <v>78</v>
      </c>
      <c r="AS13" s="13">
        <v>103</v>
      </c>
      <c r="AT13" s="13"/>
      <c r="AU13" s="13"/>
      <c r="AV13" s="13"/>
      <c r="AW13" s="13"/>
      <c r="AX13" s="13"/>
      <c r="AY13" s="13"/>
      <c r="AZ13" s="13"/>
      <c r="BA13" s="13"/>
      <c r="BB13" s="13"/>
      <c r="BC13" s="13"/>
    </row>
    <row r="14" spans="1:55" ht="18.75" customHeight="1" x14ac:dyDescent="0.4">
      <c r="A14" s="14"/>
      <c r="B14" s="15" t="s">
        <v>56</v>
      </c>
      <c r="C14" s="16"/>
      <c r="D14" s="15"/>
      <c r="E14" s="15"/>
      <c r="F14" s="15"/>
      <c r="G14" s="15"/>
      <c r="H14" s="16"/>
      <c r="I14" s="15"/>
      <c r="J14" s="15"/>
      <c r="K14" s="15"/>
      <c r="L14" s="15"/>
      <c r="M14" s="16"/>
      <c r="N14" s="15"/>
      <c r="O14" s="15"/>
      <c r="P14" s="15"/>
      <c r="Q14" s="15">
        <v>7.38</v>
      </c>
      <c r="R14" s="16">
        <v>10.46</v>
      </c>
      <c r="S14" s="15">
        <v>13.77</v>
      </c>
      <c r="T14" s="15">
        <v>14.31</v>
      </c>
      <c r="U14" s="15">
        <v>10.69</v>
      </c>
      <c r="V14" s="15">
        <v>10.38</v>
      </c>
      <c r="W14" s="16">
        <v>11.54</v>
      </c>
      <c r="X14" s="15">
        <v>10.77</v>
      </c>
      <c r="Y14" s="15">
        <v>9.69</v>
      </c>
      <c r="Z14" s="15">
        <v>10.92</v>
      </c>
      <c r="AA14" s="15">
        <v>8.3800000000000008</v>
      </c>
      <c r="AB14" s="16">
        <v>8.3800000000000008</v>
      </c>
      <c r="AC14" s="15">
        <v>11.15</v>
      </c>
      <c r="AD14" s="15">
        <v>5.62</v>
      </c>
      <c r="AE14" s="15">
        <v>9</v>
      </c>
      <c r="AF14" s="15">
        <v>6.62</v>
      </c>
      <c r="AG14" s="16">
        <v>7.69</v>
      </c>
      <c r="AH14" s="15">
        <v>9.5399999999999991</v>
      </c>
      <c r="AI14" s="15">
        <v>3.38</v>
      </c>
      <c r="AJ14" s="15">
        <v>8.77</v>
      </c>
      <c r="AK14" s="15">
        <v>15.85</v>
      </c>
      <c r="AL14" s="16">
        <v>9.23</v>
      </c>
      <c r="AM14" s="15">
        <v>6.38</v>
      </c>
      <c r="AN14" s="15">
        <v>6.62</v>
      </c>
      <c r="AO14" s="15">
        <v>8.31</v>
      </c>
      <c r="AP14" s="15">
        <v>8.5399999999999991</v>
      </c>
      <c r="AQ14" s="16">
        <v>7.92</v>
      </c>
      <c r="AR14" s="15">
        <v>6</v>
      </c>
      <c r="AS14" s="15">
        <v>7.92</v>
      </c>
      <c r="AT14" s="15"/>
      <c r="AU14" s="15"/>
      <c r="AV14" s="16"/>
      <c r="AW14" s="15"/>
      <c r="AX14" s="15"/>
      <c r="AY14" s="15"/>
      <c r="AZ14" s="15"/>
      <c r="BA14" s="15"/>
      <c r="BB14" s="16"/>
      <c r="BC14" s="16"/>
    </row>
    <row r="15" spans="1:55" ht="18.75" customHeight="1" x14ac:dyDescent="0.4">
      <c r="A15" s="4" t="s">
        <v>61</v>
      </c>
      <c r="B15" s="5" t="s">
        <v>55</v>
      </c>
      <c r="C15" s="13"/>
      <c r="D15" s="13"/>
      <c r="E15" s="13"/>
      <c r="F15" s="13"/>
      <c r="G15" s="13"/>
      <c r="H15" s="13"/>
      <c r="I15" s="13"/>
      <c r="J15" s="13"/>
      <c r="K15" s="13"/>
      <c r="L15" s="13"/>
      <c r="M15" s="13"/>
      <c r="N15" s="13"/>
      <c r="O15" s="13"/>
      <c r="P15" s="13"/>
      <c r="Q15" s="13">
        <v>1</v>
      </c>
      <c r="R15" s="13">
        <v>4</v>
      </c>
      <c r="S15" s="13">
        <v>1</v>
      </c>
      <c r="T15" s="13">
        <v>1</v>
      </c>
      <c r="U15" s="13">
        <v>1</v>
      </c>
      <c r="V15" s="13">
        <v>1</v>
      </c>
      <c r="W15" s="13">
        <v>2</v>
      </c>
      <c r="X15" s="13">
        <v>1</v>
      </c>
      <c r="Y15" s="13">
        <v>2</v>
      </c>
      <c r="Z15" s="13">
        <v>1</v>
      </c>
      <c r="AA15" s="13">
        <v>6</v>
      </c>
      <c r="AB15" s="13">
        <v>3</v>
      </c>
      <c r="AC15" s="13">
        <v>2</v>
      </c>
      <c r="AD15" s="13">
        <v>3</v>
      </c>
      <c r="AE15" s="13">
        <v>1</v>
      </c>
      <c r="AF15" s="13">
        <v>0</v>
      </c>
      <c r="AG15" s="13">
        <v>3</v>
      </c>
      <c r="AH15" s="13">
        <v>1</v>
      </c>
      <c r="AI15" s="13">
        <v>1</v>
      </c>
      <c r="AJ15" s="13">
        <v>2</v>
      </c>
      <c r="AK15" s="13">
        <v>0</v>
      </c>
      <c r="AL15" s="13">
        <v>4</v>
      </c>
      <c r="AM15" s="13">
        <v>2</v>
      </c>
      <c r="AN15" s="13">
        <v>2</v>
      </c>
      <c r="AO15" s="13">
        <v>1</v>
      </c>
      <c r="AP15" s="13">
        <v>1</v>
      </c>
      <c r="AQ15" s="13">
        <v>4</v>
      </c>
      <c r="AR15" s="13">
        <v>2</v>
      </c>
      <c r="AS15" s="13">
        <v>0</v>
      </c>
      <c r="AT15" s="13"/>
      <c r="AU15" s="13"/>
      <c r="AV15" s="13"/>
      <c r="AW15" s="13"/>
      <c r="AX15" s="13"/>
      <c r="AY15" s="13"/>
      <c r="AZ15" s="13"/>
      <c r="BA15" s="13"/>
      <c r="BB15" s="13"/>
      <c r="BC15" s="13"/>
    </row>
    <row r="16" spans="1:55" ht="18.75" customHeight="1" x14ac:dyDescent="0.4">
      <c r="A16" s="14"/>
      <c r="B16" s="15" t="s">
        <v>56</v>
      </c>
      <c r="C16" s="16"/>
      <c r="D16" s="15"/>
      <c r="E16" s="15"/>
      <c r="F16" s="15"/>
      <c r="G16" s="16"/>
      <c r="H16" s="15"/>
      <c r="I16" s="15"/>
      <c r="J16" s="15"/>
      <c r="K16" s="16"/>
      <c r="L16" s="15"/>
      <c r="M16" s="15"/>
      <c r="N16" s="15"/>
      <c r="O16" s="16"/>
      <c r="P16" s="15"/>
      <c r="Q16" s="15">
        <v>0.08</v>
      </c>
      <c r="R16" s="15">
        <v>0.31</v>
      </c>
      <c r="S16" s="16">
        <v>0.08</v>
      </c>
      <c r="T16" s="15">
        <v>0.08</v>
      </c>
      <c r="U16" s="15">
        <v>0.08</v>
      </c>
      <c r="V16" s="15">
        <v>0.08</v>
      </c>
      <c r="W16" s="16">
        <v>0.15</v>
      </c>
      <c r="X16" s="15">
        <v>0.08</v>
      </c>
      <c r="Y16" s="15">
        <v>0.15</v>
      </c>
      <c r="Z16" s="15">
        <v>0.08</v>
      </c>
      <c r="AA16" s="16">
        <v>0.46</v>
      </c>
      <c r="AB16" s="15">
        <v>0.23</v>
      </c>
      <c r="AC16" s="15">
        <v>0.15</v>
      </c>
      <c r="AD16" s="15">
        <v>0.23</v>
      </c>
      <c r="AE16" s="16">
        <v>0.08</v>
      </c>
      <c r="AF16" s="15">
        <v>0</v>
      </c>
      <c r="AG16" s="15">
        <v>0.23</v>
      </c>
      <c r="AH16" s="15">
        <v>0.08</v>
      </c>
      <c r="AI16" s="16">
        <v>0.08</v>
      </c>
      <c r="AJ16" s="15">
        <v>0.15</v>
      </c>
      <c r="AK16" s="15">
        <v>0</v>
      </c>
      <c r="AL16" s="15">
        <v>0.31</v>
      </c>
      <c r="AM16" s="16">
        <v>0.15</v>
      </c>
      <c r="AN16" s="15">
        <v>0.15</v>
      </c>
      <c r="AO16" s="15">
        <v>0.08</v>
      </c>
      <c r="AP16" s="15">
        <v>0.08</v>
      </c>
      <c r="AQ16" s="16">
        <v>0.31</v>
      </c>
      <c r="AR16" s="15">
        <v>0.15</v>
      </c>
      <c r="AS16" s="15">
        <v>0</v>
      </c>
      <c r="AT16" s="15"/>
      <c r="AU16" s="16"/>
      <c r="AV16" s="15"/>
      <c r="AW16" s="15"/>
      <c r="AX16" s="15"/>
      <c r="AY16" s="16"/>
      <c r="AZ16" s="15"/>
      <c r="BA16" s="15"/>
      <c r="BB16" s="15"/>
      <c r="BC16" s="16"/>
    </row>
    <row r="17" spans="1:55" ht="18.75" customHeight="1" x14ac:dyDescent="0.4">
      <c r="A17" s="4" t="s">
        <v>62</v>
      </c>
      <c r="B17" s="5" t="s">
        <v>55</v>
      </c>
      <c r="C17" s="13"/>
      <c r="D17" s="13"/>
      <c r="E17" s="13"/>
      <c r="F17" s="13"/>
      <c r="G17" s="13"/>
      <c r="H17" s="13"/>
      <c r="I17" s="13"/>
      <c r="J17" s="13"/>
      <c r="K17" s="13"/>
      <c r="L17" s="13"/>
      <c r="M17" s="13"/>
      <c r="N17" s="13"/>
      <c r="O17" s="13"/>
      <c r="P17" s="13"/>
      <c r="Q17" s="13">
        <v>1</v>
      </c>
      <c r="R17" s="13">
        <v>0</v>
      </c>
      <c r="S17" s="13">
        <v>1</v>
      </c>
      <c r="T17" s="13">
        <v>3</v>
      </c>
      <c r="U17" s="13">
        <v>1</v>
      </c>
      <c r="V17" s="13">
        <v>6</v>
      </c>
      <c r="W17" s="13">
        <v>7</v>
      </c>
      <c r="X17" s="13">
        <v>6</v>
      </c>
      <c r="Y17" s="13">
        <v>4</v>
      </c>
      <c r="Z17" s="13">
        <v>6</v>
      </c>
      <c r="AA17" s="13">
        <v>4</v>
      </c>
      <c r="AB17" s="13">
        <v>5</v>
      </c>
      <c r="AC17" s="13">
        <v>4</v>
      </c>
      <c r="AD17" s="13">
        <v>6</v>
      </c>
      <c r="AE17" s="13">
        <v>5</v>
      </c>
      <c r="AF17" s="13">
        <v>6</v>
      </c>
      <c r="AG17" s="13">
        <v>4</v>
      </c>
      <c r="AH17" s="13">
        <v>7</v>
      </c>
      <c r="AI17" s="13">
        <v>2</v>
      </c>
      <c r="AJ17" s="13">
        <v>0</v>
      </c>
      <c r="AK17" s="13">
        <v>4</v>
      </c>
      <c r="AL17" s="13">
        <v>3</v>
      </c>
      <c r="AM17" s="13">
        <v>3</v>
      </c>
      <c r="AN17" s="13">
        <v>1</v>
      </c>
      <c r="AO17" s="13">
        <v>7</v>
      </c>
      <c r="AP17" s="13">
        <v>11</v>
      </c>
      <c r="AQ17" s="13">
        <v>11</v>
      </c>
      <c r="AR17" s="13">
        <v>8</v>
      </c>
      <c r="AS17" s="13">
        <v>2</v>
      </c>
      <c r="AT17" s="13"/>
      <c r="AU17" s="13"/>
      <c r="AV17" s="13"/>
      <c r="AW17" s="13"/>
      <c r="AX17" s="13"/>
      <c r="AY17" s="13"/>
      <c r="AZ17" s="13"/>
      <c r="BA17" s="13"/>
      <c r="BB17" s="13"/>
      <c r="BC17" s="13"/>
    </row>
    <row r="18" spans="1:55" ht="18.75" customHeight="1" x14ac:dyDescent="0.4">
      <c r="A18" s="14"/>
      <c r="B18" s="15" t="s">
        <v>56</v>
      </c>
      <c r="C18" s="16"/>
      <c r="D18" s="15"/>
      <c r="E18" s="15"/>
      <c r="F18" s="15"/>
      <c r="G18" s="15"/>
      <c r="H18" s="15"/>
      <c r="I18" s="16"/>
      <c r="J18" s="15"/>
      <c r="K18" s="15"/>
      <c r="L18" s="15"/>
      <c r="M18" s="15"/>
      <c r="N18" s="15"/>
      <c r="O18" s="16"/>
      <c r="P18" s="15"/>
      <c r="Q18" s="15">
        <v>0.08</v>
      </c>
      <c r="R18" s="15">
        <v>0</v>
      </c>
      <c r="S18" s="15">
        <v>0.08</v>
      </c>
      <c r="T18" s="15">
        <v>0.23</v>
      </c>
      <c r="U18" s="16">
        <v>0.08</v>
      </c>
      <c r="V18" s="15">
        <v>0.46</v>
      </c>
      <c r="W18" s="15">
        <v>0.54</v>
      </c>
      <c r="X18" s="15">
        <v>0.46</v>
      </c>
      <c r="Y18" s="15">
        <v>0.31</v>
      </c>
      <c r="Z18" s="15">
        <v>0.46</v>
      </c>
      <c r="AA18" s="16">
        <v>0.31</v>
      </c>
      <c r="AB18" s="15">
        <v>0.38</v>
      </c>
      <c r="AC18" s="15">
        <v>0.31</v>
      </c>
      <c r="AD18" s="15">
        <v>0.46</v>
      </c>
      <c r="AE18" s="15">
        <v>0.38</v>
      </c>
      <c r="AF18" s="15">
        <v>0.46</v>
      </c>
      <c r="AG18" s="16">
        <v>0.31</v>
      </c>
      <c r="AH18" s="15">
        <v>0.54</v>
      </c>
      <c r="AI18" s="15">
        <v>0.15</v>
      </c>
      <c r="AJ18" s="15">
        <v>0</v>
      </c>
      <c r="AK18" s="15">
        <v>0.31</v>
      </c>
      <c r="AL18" s="15">
        <v>0.23</v>
      </c>
      <c r="AM18" s="16">
        <v>0.23</v>
      </c>
      <c r="AN18" s="15">
        <v>0.08</v>
      </c>
      <c r="AO18" s="15">
        <v>0.54</v>
      </c>
      <c r="AP18" s="15">
        <v>0.85</v>
      </c>
      <c r="AQ18" s="15">
        <v>0.85</v>
      </c>
      <c r="AR18" s="15">
        <v>0.62</v>
      </c>
      <c r="AS18" s="16">
        <v>0.15</v>
      </c>
      <c r="AT18" s="15"/>
      <c r="AU18" s="15"/>
      <c r="AV18" s="15"/>
      <c r="AW18" s="15"/>
      <c r="AX18" s="15"/>
      <c r="AY18" s="16"/>
      <c r="AZ18" s="15"/>
      <c r="BA18" s="15"/>
      <c r="BB18" s="15"/>
      <c r="BC18" s="16"/>
    </row>
    <row r="19" spans="1:55" ht="18.75" customHeight="1" x14ac:dyDescent="0.4">
      <c r="A19" s="4" t="s">
        <v>63</v>
      </c>
      <c r="B19" s="5" t="s">
        <v>55</v>
      </c>
      <c r="C19" s="13"/>
      <c r="D19" s="13"/>
      <c r="E19" s="13"/>
      <c r="F19" s="13"/>
      <c r="G19" s="13"/>
      <c r="H19" s="13"/>
      <c r="I19" s="13"/>
      <c r="J19" s="13"/>
      <c r="K19" s="13"/>
      <c r="L19" s="13"/>
      <c r="M19" s="13"/>
      <c r="N19" s="13"/>
      <c r="O19" s="13"/>
      <c r="P19" s="13"/>
      <c r="Q19" s="13">
        <v>1</v>
      </c>
      <c r="R19" s="13">
        <v>9</v>
      </c>
      <c r="S19" s="13">
        <v>11</v>
      </c>
      <c r="T19" s="13">
        <v>9</v>
      </c>
      <c r="U19" s="13">
        <v>7</v>
      </c>
      <c r="V19" s="13">
        <v>24</v>
      </c>
      <c r="W19" s="13">
        <v>18</v>
      </c>
      <c r="X19" s="13">
        <v>17</v>
      </c>
      <c r="Y19" s="13">
        <v>23</v>
      </c>
      <c r="Z19" s="13">
        <v>18</v>
      </c>
      <c r="AA19" s="13">
        <v>29</v>
      </c>
      <c r="AB19" s="13">
        <v>17</v>
      </c>
      <c r="AC19" s="13">
        <v>20</v>
      </c>
      <c r="AD19" s="13">
        <v>30</v>
      </c>
      <c r="AE19" s="13">
        <v>33</v>
      </c>
      <c r="AF19" s="13">
        <v>28</v>
      </c>
      <c r="AG19" s="13">
        <v>36</v>
      </c>
      <c r="AH19" s="13">
        <v>36</v>
      </c>
      <c r="AI19" s="13">
        <v>10</v>
      </c>
      <c r="AJ19" s="13">
        <v>42</v>
      </c>
      <c r="AK19" s="13">
        <v>55</v>
      </c>
      <c r="AL19" s="13">
        <v>61</v>
      </c>
      <c r="AM19" s="13">
        <v>45</v>
      </c>
      <c r="AN19" s="13">
        <v>41</v>
      </c>
      <c r="AO19" s="13">
        <v>45</v>
      </c>
      <c r="AP19" s="13">
        <v>46</v>
      </c>
      <c r="AQ19" s="13">
        <v>39</v>
      </c>
      <c r="AR19" s="13">
        <v>36</v>
      </c>
      <c r="AS19" s="13">
        <v>36</v>
      </c>
      <c r="AT19" s="13"/>
      <c r="AU19" s="13"/>
      <c r="AV19" s="13"/>
      <c r="AW19" s="13"/>
      <c r="AX19" s="13"/>
      <c r="AY19" s="13"/>
      <c r="AZ19" s="13"/>
      <c r="BA19" s="13"/>
      <c r="BB19" s="13"/>
      <c r="BC19" s="13"/>
    </row>
    <row r="20" spans="1:55" ht="18.75" customHeight="1" x14ac:dyDescent="0.4">
      <c r="A20" s="14"/>
      <c r="B20" s="15" t="s">
        <v>56</v>
      </c>
      <c r="C20" s="16"/>
      <c r="D20" s="15"/>
      <c r="E20" s="15"/>
      <c r="F20" s="15"/>
      <c r="G20" s="15"/>
      <c r="H20" s="15"/>
      <c r="I20" s="15"/>
      <c r="J20" s="16"/>
      <c r="K20" s="15"/>
      <c r="L20" s="15"/>
      <c r="M20" s="15"/>
      <c r="N20" s="15"/>
      <c r="O20" s="15"/>
      <c r="P20" s="15"/>
      <c r="Q20" s="16">
        <v>0.08</v>
      </c>
      <c r="R20" s="15">
        <v>0.69</v>
      </c>
      <c r="S20" s="15">
        <v>0.85</v>
      </c>
      <c r="T20" s="15">
        <v>0.69</v>
      </c>
      <c r="U20" s="15">
        <v>0.54</v>
      </c>
      <c r="V20" s="15">
        <v>1.85</v>
      </c>
      <c r="W20" s="15">
        <v>1.38</v>
      </c>
      <c r="X20" s="16">
        <v>1.31</v>
      </c>
      <c r="Y20" s="15">
        <v>1.77</v>
      </c>
      <c r="Z20" s="15">
        <v>1.38</v>
      </c>
      <c r="AA20" s="15">
        <v>2.23</v>
      </c>
      <c r="AB20" s="15">
        <v>1.31</v>
      </c>
      <c r="AC20" s="15">
        <v>1.54</v>
      </c>
      <c r="AD20" s="15">
        <v>2.31</v>
      </c>
      <c r="AE20" s="16">
        <v>2.54</v>
      </c>
      <c r="AF20" s="15">
        <v>2.15</v>
      </c>
      <c r="AG20" s="15">
        <v>2.77</v>
      </c>
      <c r="AH20" s="15">
        <v>2.77</v>
      </c>
      <c r="AI20" s="15">
        <v>0.77</v>
      </c>
      <c r="AJ20" s="15">
        <v>3.23</v>
      </c>
      <c r="AK20" s="15">
        <v>4.2300000000000004</v>
      </c>
      <c r="AL20" s="16">
        <v>4.6900000000000004</v>
      </c>
      <c r="AM20" s="15">
        <v>3.46</v>
      </c>
      <c r="AN20" s="15">
        <v>3.15</v>
      </c>
      <c r="AO20" s="15">
        <v>3.46</v>
      </c>
      <c r="AP20" s="15">
        <v>3.54</v>
      </c>
      <c r="AQ20" s="15">
        <v>3</v>
      </c>
      <c r="AR20" s="15">
        <v>2.77</v>
      </c>
      <c r="AS20" s="16">
        <v>2.77</v>
      </c>
      <c r="AT20" s="15"/>
      <c r="AU20" s="15"/>
      <c r="AV20" s="15"/>
      <c r="AW20" s="15"/>
      <c r="AX20" s="15"/>
      <c r="AY20" s="15"/>
      <c r="AZ20" s="16"/>
      <c r="BA20" s="15"/>
      <c r="BB20" s="15"/>
      <c r="BC20" s="16"/>
    </row>
    <row r="21" spans="1:55" ht="18.75" customHeight="1" x14ac:dyDescent="0.4">
      <c r="A21" s="4" t="s">
        <v>64</v>
      </c>
      <c r="B21" s="5" t="s">
        <v>55</v>
      </c>
      <c r="C21" s="13"/>
      <c r="D21" s="13"/>
      <c r="E21" s="13"/>
      <c r="F21" s="13"/>
      <c r="G21" s="13"/>
      <c r="H21" s="13"/>
      <c r="I21" s="13"/>
      <c r="J21" s="13"/>
      <c r="K21" s="13"/>
      <c r="L21" s="13"/>
      <c r="M21" s="13"/>
      <c r="N21" s="13"/>
      <c r="O21" s="13"/>
      <c r="P21" s="13"/>
      <c r="Q21" s="13">
        <v>3</v>
      </c>
      <c r="R21" s="13">
        <v>2</v>
      </c>
      <c r="S21" s="13">
        <v>6</v>
      </c>
      <c r="T21" s="13">
        <v>8</v>
      </c>
      <c r="U21" s="13">
        <v>4</v>
      </c>
      <c r="V21" s="13">
        <v>12</v>
      </c>
      <c r="W21" s="13">
        <v>10</v>
      </c>
      <c r="X21" s="13">
        <v>7</v>
      </c>
      <c r="Y21" s="13">
        <v>4</v>
      </c>
      <c r="Z21" s="13">
        <v>8</v>
      </c>
      <c r="AA21" s="13">
        <v>10</v>
      </c>
      <c r="AB21" s="13">
        <v>5</v>
      </c>
      <c r="AC21" s="13">
        <v>1</v>
      </c>
      <c r="AD21" s="13">
        <v>8</v>
      </c>
      <c r="AE21" s="13">
        <v>7</v>
      </c>
      <c r="AF21" s="13">
        <v>7</v>
      </c>
      <c r="AG21" s="13">
        <v>9</v>
      </c>
      <c r="AH21" s="13">
        <v>8</v>
      </c>
      <c r="AI21" s="13">
        <v>0</v>
      </c>
      <c r="AJ21" s="13">
        <v>11</v>
      </c>
      <c r="AK21" s="13">
        <v>11</v>
      </c>
      <c r="AL21" s="13">
        <v>6</v>
      </c>
      <c r="AM21" s="13">
        <v>15</v>
      </c>
      <c r="AN21" s="13">
        <v>3</v>
      </c>
      <c r="AO21" s="13">
        <v>9</v>
      </c>
      <c r="AP21" s="13">
        <v>5</v>
      </c>
      <c r="AQ21" s="13">
        <v>9</v>
      </c>
      <c r="AR21" s="13">
        <v>6</v>
      </c>
      <c r="AS21" s="13">
        <v>6</v>
      </c>
      <c r="AT21" s="13"/>
      <c r="AU21" s="13"/>
      <c r="AV21" s="13"/>
      <c r="AW21" s="13"/>
      <c r="AX21" s="13"/>
      <c r="AY21" s="13"/>
      <c r="AZ21" s="13"/>
      <c r="BA21" s="13"/>
      <c r="BB21" s="13"/>
      <c r="BC21" s="13"/>
    </row>
    <row r="22" spans="1:55" ht="18.75" customHeight="1" x14ac:dyDescent="0.4">
      <c r="A22" s="14"/>
      <c r="B22" s="15" t="s">
        <v>56</v>
      </c>
      <c r="C22" s="16"/>
      <c r="D22" s="15"/>
      <c r="E22" s="15"/>
      <c r="F22" s="15"/>
      <c r="G22" s="15"/>
      <c r="H22" s="15"/>
      <c r="I22" s="15"/>
      <c r="J22" s="15"/>
      <c r="K22" s="15"/>
      <c r="L22" s="16"/>
      <c r="M22" s="15"/>
      <c r="N22" s="15"/>
      <c r="O22" s="15"/>
      <c r="P22" s="15"/>
      <c r="Q22" s="15">
        <v>0.23</v>
      </c>
      <c r="R22" s="15">
        <v>0.15</v>
      </c>
      <c r="S22" s="15">
        <v>0.46</v>
      </c>
      <c r="T22" s="15">
        <v>0.62</v>
      </c>
      <c r="U22" s="16">
        <v>0.31</v>
      </c>
      <c r="V22" s="15">
        <v>0.92</v>
      </c>
      <c r="W22" s="15">
        <v>0.77</v>
      </c>
      <c r="X22" s="15">
        <v>0.54</v>
      </c>
      <c r="Y22" s="15">
        <v>0.31</v>
      </c>
      <c r="Z22" s="15">
        <v>0.62</v>
      </c>
      <c r="AA22" s="15">
        <v>0.77</v>
      </c>
      <c r="AB22" s="15">
        <v>0.38</v>
      </c>
      <c r="AC22" s="15">
        <v>0.08</v>
      </c>
      <c r="AD22" s="16">
        <v>0.62</v>
      </c>
      <c r="AE22" s="15">
        <v>0.54</v>
      </c>
      <c r="AF22" s="15">
        <v>0.54</v>
      </c>
      <c r="AG22" s="15">
        <v>0.69</v>
      </c>
      <c r="AH22" s="15">
        <v>0.62</v>
      </c>
      <c r="AI22" s="15">
        <v>0</v>
      </c>
      <c r="AJ22" s="15">
        <v>0.85</v>
      </c>
      <c r="AK22" s="15">
        <v>0.85</v>
      </c>
      <c r="AL22" s="15">
        <v>0.46</v>
      </c>
      <c r="AM22" s="16">
        <v>1.1499999999999999</v>
      </c>
      <c r="AN22" s="15">
        <v>0.23</v>
      </c>
      <c r="AO22" s="15">
        <v>0.69</v>
      </c>
      <c r="AP22" s="15">
        <v>0.38</v>
      </c>
      <c r="AQ22" s="15">
        <v>0.69</v>
      </c>
      <c r="AR22" s="15">
        <v>0.46</v>
      </c>
      <c r="AS22" s="15">
        <v>0.46</v>
      </c>
      <c r="AT22" s="15"/>
      <c r="AU22" s="15"/>
      <c r="AV22" s="16"/>
      <c r="AW22" s="15"/>
      <c r="AX22" s="15"/>
      <c r="AY22" s="15"/>
      <c r="AZ22" s="15"/>
      <c r="BA22" s="15"/>
      <c r="BB22" s="15"/>
      <c r="BC22" s="16"/>
    </row>
    <row r="23" spans="1:55" ht="18.75" customHeight="1" x14ac:dyDescent="0.4">
      <c r="A23" s="4" t="s">
        <v>65</v>
      </c>
      <c r="B23" s="5" t="s">
        <v>55</v>
      </c>
      <c r="C23" s="13"/>
      <c r="D23" s="13"/>
      <c r="E23" s="13"/>
      <c r="F23" s="13"/>
      <c r="G23" s="13"/>
      <c r="H23" s="13"/>
      <c r="I23" s="13"/>
      <c r="J23" s="13"/>
      <c r="K23" s="13"/>
      <c r="L23" s="13"/>
      <c r="M23" s="13"/>
      <c r="N23" s="13"/>
      <c r="O23" s="13"/>
      <c r="P23" s="13"/>
      <c r="Q23" s="13">
        <v>0</v>
      </c>
      <c r="R23" s="13">
        <v>0</v>
      </c>
      <c r="S23" s="13">
        <v>0</v>
      </c>
      <c r="T23" s="13">
        <v>0</v>
      </c>
      <c r="U23" s="13">
        <v>0</v>
      </c>
      <c r="V23" s="13">
        <v>2</v>
      </c>
      <c r="W23" s="13">
        <v>3</v>
      </c>
      <c r="X23" s="13">
        <v>7</v>
      </c>
      <c r="Y23" s="13">
        <v>6</v>
      </c>
      <c r="Z23" s="13">
        <v>7</v>
      </c>
      <c r="AA23" s="13">
        <v>29</v>
      </c>
      <c r="AB23" s="13">
        <v>58</v>
      </c>
      <c r="AC23" s="13">
        <v>109</v>
      </c>
      <c r="AD23" s="13">
        <v>108</v>
      </c>
      <c r="AE23" s="13">
        <v>84</v>
      </c>
      <c r="AF23" s="13">
        <v>24</v>
      </c>
      <c r="AG23" s="13">
        <v>19</v>
      </c>
      <c r="AH23" s="13">
        <v>12</v>
      </c>
      <c r="AI23" s="13">
        <v>0</v>
      </c>
      <c r="AJ23" s="13">
        <v>3</v>
      </c>
      <c r="AK23" s="13">
        <v>3</v>
      </c>
      <c r="AL23" s="13">
        <v>2</v>
      </c>
      <c r="AM23" s="13">
        <v>3</v>
      </c>
      <c r="AN23" s="13">
        <v>1</v>
      </c>
      <c r="AO23" s="13">
        <v>0</v>
      </c>
      <c r="AP23" s="13">
        <v>1</v>
      </c>
      <c r="AQ23" s="13">
        <v>1</v>
      </c>
      <c r="AR23" s="13">
        <v>0</v>
      </c>
      <c r="AS23" s="13">
        <v>0</v>
      </c>
      <c r="AT23" s="13"/>
      <c r="AU23" s="13"/>
      <c r="AV23" s="13"/>
      <c r="AW23" s="13"/>
      <c r="AX23" s="13"/>
      <c r="AY23" s="13"/>
      <c r="AZ23" s="13"/>
      <c r="BA23" s="13"/>
      <c r="BB23" s="13"/>
      <c r="BC23" s="13"/>
    </row>
    <row r="24" spans="1:55" ht="18.75" customHeight="1" x14ac:dyDescent="0.4">
      <c r="A24" s="14"/>
      <c r="B24" s="15" t="s">
        <v>56</v>
      </c>
      <c r="C24" s="16"/>
      <c r="D24" s="15"/>
      <c r="E24" s="16"/>
      <c r="F24" s="15"/>
      <c r="G24" s="16"/>
      <c r="H24" s="15"/>
      <c r="I24" s="16"/>
      <c r="J24" s="15"/>
      <c r="K24" s="16"/>
      <c r="L24" s="15"/>
      <c r="M24" s="16"/>
      <c r="N24" s="15"/>
      <c r="O24" s="16"/>
      <c r="P24" s="15"/>
      <c r="Q24" s="16">
        <v>0</v>
      </c>
      <c r="R24" s="15">
        <v>0</v>
      </c>
      <c r="S24" s="16">
        <v>0</v>
      </c>
      <c r="T24" s="15">
        <v>0</v>
      </c>
      <c r="U24" s="16">
        <v>0</v>
      </c>
      <c r="V24" s="15">
        <v>0.15</v>
      </c>
      <c r="W24" s="16">
        <v>0.23</v>
      </c>
      <c r="X24" s="15">
        <v>0.54</v>
      </c>
      <c r="Y24" s="16">
        <v>0.46</v>
      </c>
      <c r="Z24" s="15">
        <v>0.54</v>
      </c>
      <c r="AA24" s="16">
        <v>2.23</v>
      </c>
      <c r="AB24" s="15">
        <v>4.46</v>
      </c>
      <c r="AC24" s="16">
        <v>8.3800000000000008</v>
      </c>
      <c r="AD24" s="15">
        <v>8.31</v>
      </c>
      <c r="AE24" s="16">
        <v>6.46</v>
      </c>
      <c r="AF24" s="15">
        <v>1.85</v>
      </c>
      <c r="AG24" s="16">
        <v>1.46</v>
      </c>
      <c r="AH24" s="15">
        <v>0.92</v>
      </c>
      <c r="AI24" s="16">
        <v>0</v>
      </c>
      <c r="AJ24" s="15">
        <v>0.23</v>
      </c>
      <c r="AK24" s="16">
        <v>0.23</v>
      </c>
      <c r="AL24" s="15">
        <v>0.15</v>
      </c>
      <c r="AM24" s="16">
        <v>0.23</v>
      </c>
      <c r="AN24" s="15">
        <v>0.08</v>
      </c>
      <c r="AO24" s="16">
        <v>0</v>
      </c>
      <c r="AP24" s="15">
        <v>0.08</v>
      </c>
      <c r="AQ24" s="16">
        <v>0.08</v>
      </c>
      <c r="AR24" s="15">
        <v>0</v>
      </c>
      <c r="AS24" s="16">
        <v>0</v>
      </c>
      <c r="AT24" s="15"/>
      <c r="AU24" s="16"/>
      <c r="AV24" s="15"/>
      <c r="AW24" s="16"/>
      <c r="AX24" s="15"/>
      <c r="AY24" s="16"/>
      <c r="AZ24" s="15"/>
      <c r="BA24" s="16"/>
      <c r="BB24" s="15"/>
      <c r="BC24" s="16"/>
    </row>
    <row r="25" spans="1:55" ht="18.75" customHeight="1" x14ac:dyDescent="0.4">
      <c r="A25" s="4" t="s">
        <v>66</v>
      </c>
      <c r="B25" s="5" t="s">
        <v>55</v>
      </c>
      <c r="C25" s="13"/>
      <c r="D25" s="13"/>
      <c r="E25" s="13"/>
      <c r="F25" s="13"/>
      <c r="G25" s="13"/>
      <c r="H25" s="13"/>
      <c r="I25" s="13"/>
      <c r="J25" s="13"/>
      <c r="K25" s="13"/>
      <c r="L25" s="13"/>
      <c r="M25" s="13"/>
      <c r="N25" s="13"/>
      <c r="O25" s="13"/>
      <c r="P25" s="13"/>
      <c r="Q25" s="13">
        <v>1</v>
      </c>
      <c r="R25" s="13">
        <v>0</v>
      </c>
      <c r="S25" s="13">
        <v>3</v>
      </c>
      <c r="T25" s="13">
        <v>2</v>
      </c>
      <c r="U25" s="13">
        <v>0</v>
      </c>
      <c r="V25" s="13">
        <v>2</v>
      </c>
      <c r="W25" s="13">
        <v>2</v>
      </c>
      <c r="X25" s="13">
        <v>1</v>
      </c>
      <c r="Y25" s="13">
        <v>0</v>
      </c>
      <c r="Z25" s="13">
        <v>4</v>
      </c>
      <c r="AA25" s="13">
        <v>0</v>
      </c>
      <c r="AB25" s="13">
        <v>2</v>
      </c>
      <c r="AC25" s="13">
        <v>1</v>
      </c>
      <c r="AD25" s="13">
        <v>1</v>
      </c>
      <c r="AE25" s="13">
        <v>1</v>
      </c>
      <c r="AF25" s="13">
        <v>1</v>
      </c>
      <c r="AG25" s="13">
        <v>0</v>
      </c>
      <c r="AH25" s="13">
        <v>1</v>
      </c>
      <c r="AI25" s="13">
        <v>1</v>
      </c>
      <c r="AJ25" s="13">
        <v>0</v>
      </c>
      <c r="AK25" s="13">
        <v>0</v>
      </c>
      <c r="AL25" s="13">
        <v>0</v>
      </c>
      <c r="AM25" s="13">
        <v>0</v>
      </c>
      <c r="AN25" s="13">
        <v>0</v>
      </c>
      <c r="AO25" s="13">
        <v>0</v>
      </c>
      <c r="AP25" s="13">
        <v>1</v>
      </c>
      <c r="AQ25" s="13">
        <v>0</v>
      </c>
      <c r="AR25" s="13">
        <v>0</v>
      </c>
      <c r="AS25" s="13">
        <v>0</v>
      </c>
      <c r="AT25" s="13"/>
      <c r="AU25" s="13"/>
      <c r="AV25" s="13"/>
      <c r="AW25" s="13"/>
      <c r="AX25" s="13"/>
      <c r="AY25" s="13"/>
      <c r="AZ25" s="13"/>
      <c r="BA25" s="13"/>
      <c r="BB25" s="13"/>
      <c r="BC25" s="13"/>
    </row>
    <row r="26" spans="1:55" ht="18.75" customHeight="1" x14ac:dyDescent="0.4">
      <c r="A26" s="14"/>
      <c r="B26" s="15" t="s">
        <v>56</v>
      </c>
      <c r="C26" s="16"/>
      <c r="D26" s="15"/>
      <c r="E26" s="15"/>
      <c r="F26" s="15"/>
      <c r="G26" s="15"/>
      <c r="H26" s="15"/>
      <c r="I26" s="16"/>
      <c r="J26" s="15"/>
      <c r="K26" s="15"/>
      <c r="L26" s="15"/>
      <c r="M26" s="15"/>
      <c r="N26" s="15"/>
      <c r="O26" s="16"/>
      <c r="P26" s="15"/>
      <c r="Q26" s="15">
        <v>0.08</v>
      </c>
      <c r="R26" s="15">
        <v>0</v>
      </c>
      <c r="S26" s="15">
        <v>0.23</v>
      </c>
      <c r="T26" s="15">
        <v>0.15</v>
      </c>
      <c r="U26" s="16">
        <v>0</v>
      </c>
      <c r="V26" s="15">
        <v>0.15</v>
      </c>
      <c r="W26" s="15">
        <v>0.15</v>
      </c>
      <c r="X26" s="15">
        <v>0.08</v>
      </c>
      <c r="Y26" s="15">
        <v>0</v>
      </c>
      <c r="Z26" s="15">
        <v>0.31</v>
      </c>
      <c r="AA26" s="16">
        <v>0</v>
      </c>
      <c r="AB26" s="15">
        <v>0.15</v>
      </c>
      <c r="AC26" s="15">
        <v>0.08</v>
      </c>
      <c r="AD26" s="15">
        <v>0.08</v>
      </c>
      <c r="AE26" s="15">
        <v>0.08</v>
      </c>
      <c r="AF26" s="15">
        <v>0.08</v>
      </c>
      <c r="AG26" s="16">
        <v>0</v>
      </c>
      <c r="AH26" s="15">
        <v>0.08</v>
      </c>
      <c r="AI26" s="15">
        <v>0.08</v>
      </c>
      <c r="AJ26" s="15">
        <v>0</v>
      </c>
      <c r="AK26" s="15">
        <v>0</v>
      </c>
      <c r="AL26" s="15">
        <v>0</v>
      </c>
      <c r="AM26" s="16">
        <v>0</v>
      </c>
      <c r="AN26" s="15">
        <v>0</v>
      </c>
      <c r="AO26" s="15">
        <v>0</v>
      </c>
      <c r="AP26" s="15">
        <v>0.08</v>
      </c>
      <c r="AQ26" s="15">
        <v>0</v>
      </c>
      <c r="AR26" s="15">
        <v>0</v>
      </c>
      <c r="AS26" s="16">
        <v>0</v>
      </c>
      <c r="AT26" s="15"/>
      <c r="AU26" s="15"/>
      <c r="AV26" s="15"/>
      <c r="AW26" s="15"/>
      <c r="AX26" s="15"/>
      <c r="AY26" s="16"/>
      <c r="AZ26" s="15"/>
      <c r="BA26" s="15"/>
      <c r="BB26" s="15"/>
      <c r="BC26" s="16"/>
    </row>
    <row r="27" spans="1:55" ht="18.75" customHeight="1" x14ac:dyDescent="0.4">
      <c r="A27" s="4" t="s">
        <v>67</v>
      </c>
      <c r="B27" s="5" t="s">
        <v>55</v>
      </c>
      <c r="C27" s="13"/>
      <c r="D27" s="13"/>
      <c r="E27" s="13"/>
      <c r="F27" s="13"/>
      <c r="G27" s="13"/>
      <c r="H27" s="13"/>
      <c r="I27" s="13"/>
      <c r="J27" s="13"/>
      <c r="K27" s="13"/>
      <c r="L27" s="13"/>
      <c r="M27" s="13"/>
      <c r="N27" s="13"/>
      <c r="O27" s="13"/>
      <c r="P27" s="13"/>
      <c r="Q27" s="13">
        <v>27</v>
      </c>
      <c r="R27" s="13">
        <v>16</v>
      </c>
      <c r="S27" s="13">
        <v>23</v>
      </c>
      <c r="T27" s="13">
        <v>29</v>
      </c>
      <c r="U27" s="13">
        <v>28</v>
      </c>
      <c r="V27" s="13">
        <v>15</v>
      </c>
      <c r="W27" s="13">
        <v>10</v>
      </c>
      <c r="X27" s="13">
        <v>19</v>
      </c>
      <c r="Y27" s="13">
        <v>13</v>
      </c>
      <c r="Z27" s="13">
        <v>14</v>
      </c>
      <c r="AA27" s="13">
        <v>17</v>
      </c>
      <c r="AB27" s="13">
        <v>26</v>
      </c>
      <c r="AC27" s="13">
        <v>40</v>
      </c>
      <c r="AD27" s="13">
        <v>61</v>
      </c>
      <c r="AE27" s="13">
        <v>60</v>
      </c>
      <c r="AF27" s="13">
        <v>143</v>
      </c>
      <c r="AG27" s="13">
        <v>164</v>
      </c>
      <c r="AH27" s="13">
        <v>153</v>
      </c>
      <c r="AI27" s="13">
        <v>244</v>
      </c>
      <c r="AJ27" s="13">
        <v>216</v>
      </c>
      <c r="AK27" s="13">
        <v>246</v>
      </c>
      <c r="AL27" s="13">
        <v>274</v>
      </c>
      <c r="AM27" s="13">
        <v>255</v>
      </c>
      <c r="AN27" s="13">
        <v>238</v>
      </c>
      <c r="AO27" s="13">
        <v>122</v>
      </c>
      <c r="AP27" s="13">
        <v>93</v>
      </c>
      <c r="AQ27" s="13">
        <v>84</v>
      </c>
      <c r="AR27" s="13">
        <v>66</v>
      </c>
      <c r="AS27" s="13">
        <v>41</v>
      </c>
      <c r="AT27" s="13"/>
      <c r="AU27" s="13"/>
      <c r="AV27" s="13"/>
      <c r="AW27" s="13"/>
      <c r="AX27" s="13"/>
      <c r="AY27" s="13"/>
      <c r="AZ27" s="13"/>
      <c r="BA27" s="13"/>
      <c r="BB27" s="13"/>
      <c r="BC27" s="13"/>
    </row>
    <row r="28" spans="1:55" ht="18.75" customHeight="1" x14ac:dyDescent="0.4">
      <c r="A28" s="14"/>
      <c r="B28" s="15" t="s">
        <v>56</v>
      </c>
      <c r="C28" s="16"/>
      <c r="D28" s="16"/>
      <c r="E28" s="16"/>
      <c r="F28" s="16"/>
      <c r="G28" s="16"/>
      <c r="H28" s="16"/>
      <c r="I28" s="16"/>
      <c r="J28" s="16"/>
      <c r="K28" s="16"/>
      <c r="L28" s="16"/>
      <c r="M28" s="16"/>
      <c r="N28" s="16"/>
      <c r="O28" s="16"/>
      <c r="P28" s="16"/>
      <c r="Q28" s="16">
        <v>1.17</v>
      </c>
      <c r="R28" s="16">
        <v>0.7</v>
      </c>
      <c r="S28" s="16">
        <v>1</v>
      </c>
      <c r="T28" s="16">
        <v>1.26</v>
      </c>
      <c r="U28" s="16">
        <v>1.22</v>
      </c>
      <c r="V28" s="16">
        <v>0.65</v>
      </c>
      <c r="W28" s="16">
        <v>0.43</v>
      </c>
      <c r="X28" s="16">
        <v>0.83</v>
      </c>
      <c r="Y28" s="16">
        <v>0.56999999999999995</v>
      </c>
      <c r="Z28" s="16">
        <v>0.61</v>
      </c>
      <c r="AA28" s="16">
        <v>0.74</v>
      </c>
      <c r="AB28" s="16">
        <v>1.1299999999999999</v>
      </c>
      <c r="AC28" s="16">
        <v>1.74</v>
      </c>
      <c r="AD28" s="16">
        <v>2.65</v>
      </c>
      <c r="AE28" s="16">
        <v>2.61</v>
      </c>
      <c r="AF28" s="16">
        <v>6.22</v>
      </c>
      <c r="AG28" s="16">
        <v>7.13</v>
      </c>
      <c r="AH28" s="16">
        <v>6.65</v>
      </c>
      <c r="AI28" s="16">
        <v>10.61</v>
      </c>
      <c r="AJ28" s="16">
        <v>9.39</v>
      </c>
      <c r="AK28" s="16">
        <v>10.7</v>
      </c>
      <c r="AL28" s="16">
        <v>11.91</v>
      </c>
      <c r="AM28" s="16">
        <v>11.09</v>
      </c>
      <c r="AN28" s="16">
        <v>10.35</v>
      </c>
      <c r="AO28" s="16">
        <v>5.3</v>
      </c>
      <c r="AP28" s="16">
        <v>4.04</v>
      </c>
      <c r="AQ28" s="16">
        <v>3.65</v>
      </c>
      <c r="AR28" s="16">
        <v>2.87</v>
      </c>
      <c r="AS28" s="16">
        <v>1.78</v>
      </c>
      <c r="AT28" s="16"/>
      <c r="AU28" s="16"/>
      <c r="AV28" s="16"/>
      <c r="AW28" s="16"/>
      <c r="AX28" s="16"/>
      <c r="AY28" s="16"/>
      <c r="AZ28" s="16"/>
      <c r="BA28" s="16"/>
      <c r="BB28" s="16"/>
      <c r="BC28" s="16"/>
    </row>
    <row r="30" spans="1:55" ht="18.75" customHeight="1" x14ac:dyDescent="0.4">
      <c r="A30" s="4" t="s">
        <v>70</v>
      </c>
      <c r="B30" s="5" t="s">
        <v>55</v>
      </c>
      <c r="C30" s="13"/>
      <c r="D30" s="13"/>
      <c r="E30" s="13"/>
      <c r="F30" s="13"/>
      <c r="G30" s="13"/>
      <c r="H30" s="13"/>
      <c r="I30" s="13"/>
      <c r="J30" s="13"/>
      <c r="K30" s="13"/>
      <c r="L30" s="13"/>
      <c r="M30" s="13"/>
      <c r="N30" s="13"/>
      <c r="O30" s="13"/>
      <c r="P30" s="13"/>
      <c r="Q30" s="13">
        <v>536</v>
      </c>
      <c r="R30" s="13">
        <v>821</v>
      </c>
      <c r="S30" s="13">
        <v>984</v>
      </c>
      <c r="T30" s="13">
        <v>973</v>
      </c>
      <c r="U30" s="13">
        <v>862</v>
      </c>
      <c r="V30" s="13">
        <v>1167</v>
      </c>
      <c r="W30" s="13">
        <v>1048</v>
      </c>
      <c r="X30" s="13">
        <v>1078</v>
      </c>
      <c r="Y30" s="13">
        <v>1063</v>
      </c>
      <c r="Z30" s="13">
        <v>903</v>
      </c>
      <c r="AA30" s="13">
        <v>957</v>
      </c>
      <c r="AB30" s="13">
        <v>957</v>
      </c>
      <c r="AC30" s="13">
        <v>941</v>
      </c>
      <c r="AD30" s="13">
        <v>1072</v>
      </c>
      <c r="AE30" s="13">
        <v>1058</v>
      </c>
      <c r="AF30" s="13">
        <v>982</v>
      </c>
      <c r="AG30" s="13">
        <v>1366</v>
      </c>
      <c r="AH30" s="13">
        <v>1220</v>
      </c>
      <c r="AI30" s="13">
        <v>966</v>
      </c>
      <c r="AJ30" s="13">
        <v>1487</v>
      </c>
      <c r="AK30" s="13">
        <v>1231</v>
      </c>
      <c r="AL30" s="13">
        <v>1325</v>
      </c>
      <c r="AM30" s="13">
        <v>1721</v>
      </c>
      <c r="AN30" s="13">
        <v>1551</v>
      </c>
      <c r="AO30" s="13">
        <v>1484</v>
      </c>
      <c r="AP30" s="13">
        <v>1589</v>
      </c>
      <c r="AQ30" s="13">
        <v>1570</v>
      </c>
      <c r="AR30" s="13">
        <v>1240</v>
      </c>
      <c r="AS30" s="13">
        <v>1499</v>
      </c>
      <c r="AT30" s="13"/>
      <c r="AU30" s="13"/>
      <c r="AV30" s="13"/>
      <c r="AW30" s="13"/>
      <c r="AX30" s="13"/>
      <c r="AY30" s="13"/>
      <c r="AZ30" s="13"/>
      <c r="BA30" s="13"/>
      <c r="BB30" s="13"/>
      <c r="BC30" s="13"/>
    </row>
    <row r="31" spans="1:55" ht="18.75" customHeight="1" x14ac:dyDescent="0.4">
      <c r="A31" s="14"/>
      <c r="B31" s="17" t="s">
        <v>56</v>
      </c>
      <c r="C31" s="18"/>
      <c r="D31" s="18"/>
      <c r="E31" s="18"/>
      <c r="F31" s="18"/>
      <c r="G31" s="18"/>
      <c r="H31" s="18"/>
      <c r="I31" s="18"/>
      <c r="J31" s="18"/>
      <c r="K31" s="18"/>
      <c r="L31" s="18"/>
      <c r="M31" s="18"/>
      <c r="N31" s="18"/>
      <c r="O31" s="18"/>
      <c r="P31" s="18"/>
      <c r="Q31" s="18">
        <v>23.3</v>
      </c>
      <c r="R31" s="18">
        <v>35.700000000000003</v>
      </c>
      <c r="S31" s="18">
        <v>42.78</v>
      </c>
      <c r="T31" s="18">
        <v>42.3</v>
      </c>
      <c r="U31" s="18">
        <v>37.479999999999997</v>
      </c>
      <c r="V31" s="18">
        <v>50.74</v>
      </c>
      <c r="W31" s="18">
        <v>45.57</v>
      </c>
      <c r="X31" s="18">
        <v>46.87</v>
      </c>
      <c r="Y31" s="18">
        <v>46.22</v>
      </c>
      <c r="Z31" s="18">
        <v>39.26</v>
      </c>
      <c r="AA31" s="18">
        <v>41.61</v>
      </c>
      <c r="AB31" s="18">
        <v>41.61</v>
      </c>
      <c r="AC31" s="18">
        <v>40.909999999999997</v>
      </c>
      <c r="AD31" s="18">
        <v>46.61</v>
      </c>
      <c r="AE31" s="18">
        <v>46</v>
      </c>
      <c r="AF31" s="18">
        <v>42.7</v>
      </c>
      <c r="AG31" s="18">
        <v>59.39</v>
      </c>
      <c r="AH31" s="18">
        <v>53.04</v>
      </c>
      <c r="AI31" s="18">
        <v>42</v>
      </c>
      <c r="AJ31" s="18">
        <v>64.650000000000006</v>
      </c>
      <c r="AK31" s="18">
        <v>53.52</v>
      </c>
      <c r="AL31" s="18">
        <v>57.61</v>
      </c>
      <c r="AM31" s="18">
        <v>74.83</v>
      </c>
      <c r="AN31" s="18">
        <v>67.430000000000007</v>
      </c>
      <c r="AO31" s="18">
        <v>64.52</v>
      </c>
      <c r="AP31" s="18">
        <v>69.09</v>
      </c>
      <c r="AQ31" s="18">
        <v>78.5</v>
      </c>
      <c r="AR31" s="18">
        <v>53.91</v>
      </c>
      <c r="AS31" s="18">
        <v>65.17</v>
      </c>
      <c r="AT31" s="18"/>
      <c r="AU31" s="18"/>
      <c r="AV31" s="18"/>
      <c r="AW31" s="18"/>
      <c r="AX31" s="18"/>
      <c r="AY31" s="18"/>
      <c r="AZ31" s="18"/>
      <c r="BA31" s="18"/>
      <c r="BB31" s="18"/>
      <c r="BC31" s="18"/>
    </row>
  </sheetData>
  <phoneticPr fontId="2"/>
  <pageMargins left="0.11811023622047245" right="0" top="0" bottom="0"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892B-4015-472B-AA36-97D39EAF7FA9}">
  <dimension ref="A1:A96"/>
  <sheetViews>
    <sheetView tabSelected="1" view="pageBreakPreview" zoomScaleNormal="100" zoomScaleSheetLayoutView="100" workbookViewId="0">
      <selection activeCell="N11" sqref="N11"/>
    </sheetView>
  </sheetViews>
  <sheetFormatPr defaultRowHeight="18.75" x14ac:dyDescent="0.4"/>
  <cols>
    <col min="8" max="9" width="9" customWidth="1"/>
    <col min="12" max="12" width="9" customWidth="1"/>
    <col min="13" max="13" width="15" customWidth="1"/>
  </cols>
  <sheetData>
    <row r="1" customFormat="1" x14ac:dyDescent="0.4"/>
    <row r="2" customFormat="1" x14ac:dyDescent="0.4"/>
    <row r="3" customFormat="1" x14ac:dyDescent="0.4"/>
    <row r="4" customFormat="1" x14ac:dyDescent="0.4"/>
    <row r="5" customFormat="1" x14ac:dyDescent="0.4"/>
    <row r="6" customFormat="1" x14ac:dyDescent="0.4"/>
    <row r="7" customFormat="1" x14ac:dyDescent="0.4"/>
    <row r="8" customFormat="1" x14ac:dyDescent="0.4"/>
    <row r="9" customFormat="1" x14ac:dyDescent="0.4"/>
    <row r="10" customFormat="1" x14ac:dyDescent="0.4"/>
    <row r="11" customFormat="1" x14ac:dyDescent="0.4"/>
    <row r="12" customFormat="1" x14ac:dyDescent="0.4"/>
    <row r="13" customFormat="1" x14ac:dyDescent="0.4"/>
    <row r="14" customFormat="1" x14ac:dyDescent="0.4"/>
    <row r="15" customFormat="1" x14ac:dyDescent="0.4"/>
    <row r="16" customFormat="1" x14ac:dyDescent="0.4"/>
    <row r="17" customFormat="1" x14ac:dyDescent="0.4"/>
    <row r="18" customFormat="1" x14ac:dyDescent="0.4"/>
    <row r="19" customFormat="1" x14ac:dyDescent="0.4"/>
    <row r="20" customFormat="1" x14ac:dyDescent="0.4"/>
    <row r="21" customFormat="1" x14ac:dyDescent="0.4"/>
    <row r="22" customFormat="1" x14ac:dyDescent="0.4"/>
    <row r="23" customFormat="1" x14ac:dyDescent="0.4"/>
    <row r="24" customFormat="1" x14ac:dyDescent="0.4"/>
    <row r="25" customFormat="1" x14ac:dyDescent="0.4"/>
    <row r="26" customFormat="1" x14ac:dyDescent="0.4"/>
    <row r="27" customFormat="1" x14ac:dyDescent="0.4"/>
    <row r="28" customFormat="1" x14ac:dyDescent="0.4"/>
    <row r="29" customFormat="1" x14ac:dyDescent="0.4"/>
    <row r="30" customFormat="1" x14ac:dyDescent="0.4"/>
    <row r="31" customFormat="1" x14ac:dyDescent="0.4"/>
    <row r="32"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sheetData>
  <phoneticPr fontId="2"/>
  <pageMargins left="0.78740157480314965" right="0.39370078740157483" top="0.78740157480314965" bottom="0.39370078740157483" header="0.39370078740157483" footer="0.31496062992125984"/>
  <pageSetup paperSize="9" scale="95" fitToWidth="0" fitToHeight="0" orientation="landscape" r:id="rId1"/>
  <headerFooter>
    <oddHeader>&amp;C&amp;"BIZ UDゴシック,標準"&amp;16インフルエンザ等定点推移グラフ&amp;14（令和７年第１５週～）&amp;11
&amp;8※　定点医療機関数が変更となったため、令和７年第１５週（令和７年４月７日～４月１４日）からのグラフとしています。</oddHeader>
  </headerFooter>
  <rowBreaks count="3" manualBreakCount="3">
    <brk id="27" max="16383" man="1"/>
    <brk id="54" max="16383" man="1"/>
    <brk id="8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R7</vt:lpstr>
      <vt:lpstr>推移グラフ</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