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E604C06-0843-40A3-80B7-FCFB3A9EED8C}" xr6:coauthVersionLast="47" xr6:coauthVersionMax="47" xr10:uidLastSave="{00000000-0000-0000-0000-000000000000}"/>
  <workbookProtection workbookAlgorithmName="SHA-512" workbookHashValue="2IjwdtHtS9XNpzKQQ2VLryyPbgJZ0lRlftpfLVM34EYAwH5E7lLr7oSXieIeXd5HJH66X6dZ6RYAejpH6dd8Zg==" workbookSaltValue="wzLt5caY7eapz5j6JbeKQ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CV10" i="5" s="1"/>
  <c r="C10" i="5"/>
  <c r="CU10" i="5" s="1"/>
  <c r="B10" i="5"/>
  <c r="DE10" i="5"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EH90" i="4"/>
  <c r="DG90" i="4"/>
  <c r="AD90" i="4"/>
  <c r="C90" i="4"/>
  <c r="PZ81" i="4"/>
  <c r="OY81" i="4"/>
  <c r="JN81" i="4"/>
  <c r="IM81" i="4"/>
  <c r="HL81" i="4"/>
  <c r="EC81" i="4"/>
  <c r="AZ81" i="4"/>
  <c r="Y81" i="4"/>
  <c r="RA80" i="4"/>
  <c r="PZ80" i="4"/>
  <c r="JN80" i="4"/>
  <c r="IM80" i="4"/>
  <c r="EC80" i="4"/>
  <c r="DB80" i="4"/>
  <c r="CA80" i="4"/>
  <c r="AZ80" i="4"/>
  <c r="OY79" i="4"/>
  <c r="NX79" i="4"/>
  <c r="MW79" i="4"/>
  <c r="IM79" i="4"/>
  <c r="HL79" i="4"/>
  <c r="CA79" i="4"/>
  <c r="Y79" i="4"/>
  <c r="RH56" i="4"/>
  <c r="QN56" i="4"/>
  <c r="OF56" i="4"/>
  <c r="LT56" i="4"/>
  <c r="KZ56" i="4"/>
  <c r="GF56" i="4"/>
  <c r="CZ56" i="4"/>
  <c r="CF56" i="4"/>
  <c r="BL56" i="4"/>
  <c r="AR56" i="4"/>
  <c r="X56" i="4"/>
  <c r="RH55" i="4"/>
  <c r="OF55" i="4"/>
  <c r="MN55" i="4"/>
  <c r="KF55" i="4"/>
  <c r="JL55" i="4"/>
  <c r="GZ55" i="4"/>
  <c r="GF55" i="4"/>
  <c r="QN54" i="4"/>
  <c r="PT54" i="4"/>
  <c r="OZ54" i="4"/>
  <c r="OF54" i="4"/>
  <c r="KZ54" i="4"/>
  <c r="KF54" i="4"/>
  <c r="JL54" i="4"/>
  <c r="GF54" i="4"/>
  <c r="FL54" i="4"/>
  <c r="BL54" i="4"/>
  <c r="X54" i="4"/>
  <c r="RH33" i="4"/>
  <c r="QN33" i="4"/>
  <c r="OF33" i="4"/>
  <c r="LT33" i="4"/>
  <c r="KZ33" i="4"/>
  <c r="KF33" i="4"/>
  <c r="GF33" i="4"/>
  <c r="FL33" i="4"/>
  <c r="CZ33" i="4"/>
  <c r="AR33" i="4"/>
  <c r="X33" i="4"/>
  <c r="RH32" i="4"/>
  <c r="QN32" i="4"/>
  <c r="OZ32" i="4"/>
  <c r="OF32" i="4"/>
  <c r="MN32" i="4"/>
  <c r="JL32" i="4"/>
  <c r="GZ32" i="4"/>
  <c r="GF32" i="4"/>
  <c r="FL32" i="4"/>
  <c r="BL32" i="4"/>
  <c r="QN31" i="4"/>
  <c r="PT31" i="4"/>
  <c r="OZ31" i="4"/>
  <c r="OF31" i="4"/>
  <c r="KZ31" i="4"/>
  <c r="KF31" i="4"/>
  <c r="JL31" i="4"/>
  <c r="GZ31" i="4"/>
  <c r="GF31" i="4"/>
  <c r="FL31" i="4"/>
  <c r="BL31" i="4"/>
  <c r="X31" i="4"/>
  <c r="LZ10" i="4"/>
  <c r="IT10" i="4"/>
  <c r="FN10" i="4"/>
  <c r="CH10" i="4"/>
  <c r="B10" i="4"/>
  <c r="PF8" i="4"/>
  <c r="LZ8" i="4"/>
  <c r="IT8" i="4"/>
  <c r="FN8" i="4"/>
  <c r="CH8" i="4"/>
  <c r="B8" i="4"/>
  <c r="B5" i="4"/>
  <c r="KF32" i="4" l="1"/>
  <c r="CZ31" i="4"/>
  <c r="CF54" i="4"/>
  <c r="AS10" i="5"/>
  <c r="CZ54" i="4"/>
  <c r="AU10" i="5"/>
  <c r="BO10" i="5"/>
  <c r="BZ10" i="5"/>
  <c r="CK10" i="5"/>
  <c r="RH31" i="4"/>
  <c r="RH54" i="4"/>
  <c r="X32" i="4"/>
  <c r="KZ32" i="4"/>
  <c r="BL55" i="4"/>
  <c r="OZ55" i="4"/>
  <c r="FL56" i="4"/>
  <c r="RA79" i="4"/>
  <c r="MW80" i="4"/>
  <c r="W10" i="5"/>
  <c r="DG10" i="5"/>
  <c r="Y80" i="4"/>
  <c r="AG10" i="5"/>
  <c r="DR10" i="5"/>
  <c r="FL55" i="4"/>
  <c r="QN55" i="4"/>
  <c r="DB79" i="4"/>
  <c r="NX80" i="4"/>
  <c r="CF31" i="4"/>
  <c r="MN31" i="4"/>
  <c r="CZ32" i="4"/>
  <c r="MN54" i="4"/>
  <c r="EC79" i="4"/>
  <c r="OY80" i="4"/>
  <c r="AH10" i="5"/>
  <c r="EC10" i="5"/>
  <c r="BD12" i="5"/>
  <c r="PT33" i="4"/>
  <c r="BM11" i="5"/>
  <c r="X55" i="4"/>
  <c r="BQ11" i="5"/>
  <c r="CZ55" i="4"/>
  <c r="BX12" i="5"/>
  <c r="ER56" i="4"/>
  <c r="CB12" i="5"/>
  <c r="HT56" i="4"/>
  <c r="CK11" i="5"/>
  <c r="KZ55" i="4"/>
  <c r="CV12" i="5"/>
  <c r="PT56" i="4"/>
  <c r="DH12" i="5"/>
  <c r="DB81" i="4"/>
  <c r="DQ11" i="5"/>
  <c r="HL80" i="4"/>
  <c r="EB12" i="5"/>
  <c r="NX81" i="4"/>
  <c r="AF11" i="5"/>
  <c r="ER32" i="4"/>
  <c r="AJ11" i="5"/>
  <c r="HT32" i="4"/>
  <c r="BX11" i="5"/>
  <c r="ER55" i="4"/>
  <c r="CB11" i="5"/>
  <c r="HT55" i="4"/>
  <c r="CA12" i="5"/>
  <c r="GZ56" i="4"/>
  <c r="CV11" i="5"/>
  <c r="PT55" i="4"/>
  <c r="OZ56" i="4"/>
  <c r="CU12" i="5"/>
  <c r="BL33" i="4"/>
  <c r="JL56" i="4"/>
  <c r="MN56" i="4"/>
  <c r="AF12" i="5"/>
  <c r="ER33" i="4"/>
  <c r="AJ12" i="5"/>
  <c r="HT33" i="4"/>
  <c r="CF32" i="4"/>
  <c r="CF33" i="4"/>
  <c r="GZ33" i="4"/>
  <c r="KF56" i="4"/>
  <c r="GK81" i="4"/>
  <c r="KO81" i="4"/>
  <c r="JL33" i="4"/>
  <c r="MN33" i="4"/>
  <c r="CF55" i="4"/>
  <c r="BD11" i="5"/>
  <c r="PT32" i="4"/>
  <c r="BC12" i="5"/>
  <c r="OZ33" i="4"/>
  <c r="DG12" i="5"/>
  <c r="CA81" i="4"/>
  <c r="DP11" i="5"/>
  <c r="GK80" i="4"/>
  <c r="DT11" i="5"/>
  <c r="KO80" i="4"/>
  <c r="EA12" i="5"/>
  <c r="MW81" i="4"/>
  <c r="EE12" i="5"/>
  <c r="RA81" i="4"/>
  <c r="GZ54" i="4"/>
  <c r="JN79"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Q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<sst xmlns="http://schemas.openxmlformats.org/spreadsheetml/2006/main" count="262" uniqueCount="107">
  <si>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</si>
  <si>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</si>
  <si>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</si>
  <si>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</si>
  <si>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</si>
  <si>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</si>
  <si>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</si>
  <si>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</si>
  <si>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</si>
  <si>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</si>
  <si>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</si>
  <si>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</si>
  <si>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</si>
  <si>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</si>
  <si>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</si>
  <si>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</si>
  <si>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</si>
  <si>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</si>
  <si>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</si>
  <si>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</si>
  <si>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</si>
  <si>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</si>
  <si>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</si>
  <si>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</si>
  <si>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</si>
  <si>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</si>
  <si>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</si>
  <si>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</si>
  <si>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</si>
  <si>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</si>
  <si>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</si>
  <si>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</si>
  <si>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</si>
  <si>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</si>
  <si>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</si>
  <si>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</si>
  <si>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</si>
  <si>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</si>
  <si>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</si>
  <si>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</si>
  <si>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</si>
  <si>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</si>
  <si>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</si>
  <si>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</si>
  <si>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</si>
  <si>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</si>
  <si>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</si>
  <si>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</si>
  <si>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</si>
  <si>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</si>
  <si>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</si>
  <si>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</si>
  <si>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</si>
  <si>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</si>
  <si>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</si>
  <si>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</si>
  <si>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</si>
  <si>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</si>
  <si>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</si>
  <si>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</si>
  <si>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</si>
  <si>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</si>
  <si>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</si>
  <si>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</si>
  <si>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</si>
  <si>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</si>
  <si>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</si>
  <si>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</si>
  <si>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</si>
  <si>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</si>
  <si>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</si>
  <si>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</si>
  <si>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</si>
  <si>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</si>
  <si>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</si>
  <si>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</si>
  <si>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</si>
  <si>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</si>
  <si>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</si>
  <si>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</si>
  <si>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</si>
  <si>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</si>
  <si>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</si>
  <si>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</si>
  <si>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</si>
  <si>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</si>
  <si>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</si>
  <si>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</si>
  <si>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401005</t>
  </si>
  <si>
    <t>46</t>
  </si>
  <si>
    <t>02</t>
  </si>
  <si>
    <t>0</t>
  </si>
  <si>
    <t>000</t>
  </si>
  <si>
    <t>福岡県　北九州市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</si>
  <si>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</si>
  <si>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</si>
  <si>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</si>
  <si>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</si>
  <si>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</si>
  <si>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</si>
  <si>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</si>
  <si>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</si>
  <si>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</si>
  <si>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</si>
  <si>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工業用水道事業では、令和3～7年度までの中期経営計画で定めた経営目標「安全・安心で質の高いサービスを提供し、現行料金を維持する」を目指し、収入増対策や経費削減を行っています。
　その結果、経常収支比率も安定して100％を超え、累積欠損金も発生していません。また、企業債残高対給水収益比率は増加しましたが、類似団体平均値よりも下回っています。このような結果から経営水準は健全な水準にあるといえます。
　今後も新規需要による収入の確保に努め、更なる経営基盤の強化をめざします。</t>
    <rPh sb="145" eb="147">
      <t>ゾウカ</t>
    </rPh>
    <phoneticPr fontId="5"/>
  </si>
  <si>
    <t xml:space="preserve"> 平成4年度以降、三期わたる改築事業に計画的取り組み、有形固定資産減価償却率は近年横ばいで推移しています。
　管路経年化率は、令和4年度より増加していますが、管路更新率も令和5年度から大きく増加しています。これは強靭化計画が令和4年度よりスタートし、令和5年度に更新管が竣工したためです。
　引き続き、老朽化した管路等を効率よく更新できるよう取り組んでいきます。</t>
    <phoneticPr fontId="5"/>
  </si>
  <si>
    <t>令和3～7年度までの中期経営計画に基づき、事業を実施しています。
　工業用水道事業については、大口使用者の撤退や生産縮小によるリスクが常にあることから、大口使用者の需要動向に注視するともに、市誘致部局と連携し新規の契約水量確保に取り組む必要があります。
　また、管路については、アセットマネジメント手法を活用した更なる効率的・計画的な更新が必要です。</t>
    <rPh sb="10" eb="12">
      <t>チュウキ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</si>
</sst>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59.41</c:v>
                </c:pt>
                <c:pt idx="1">
                  <c:v>59.78</c:v>
                </c:pt>
                <c:pt idx="2">
                  <c:v>60.02</c:v>
                </c:pt>
                <c:pt idx="3">
                  <c:v>59.65</c:v>
                </c:pt>
                <c:pt idx="4">
                  <c:v>57.89</c:v>
                </c:pt>
              </c:numCache>
            </c:numRef>
          </c:val>
          <c:extLst>
            <c:ext xmlns:c16="http://schemas.microsoft.com/office/drawing/2014/chart" uri="{C3380CC4-5D6E-409C-BE32-E72D297353CC}">
              <c16:uniqueId val="{00000000-5E9A-47BF-AE02-47C7AE3608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5E9A-47BF-AE02-47C7AE3608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F9-4F42-84FD-0246794176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41F9-4F42-84FD-0246794176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126.39</c:v>
                </c:pt>
                <c:pt idx="1">
                  <c:v>132.12</c:v>
                </c:pt>
                <c:pt idx="2">
                  <c:v>115.76</c:v>
                </c:pt>
                <c:pt idx="3">
                  <c:v>125.92</c:v>
                </c:pt>
                <c:pt idx="4">
                  <c:v>118.27</c:v>
                </c:pt>
              </c:numCache>
            </c:numRef>
          </c:val>
          <c:extLst>
            <c:ext xmlns:c16="http://schemas.microsoft.com/office/drawing/2014/chart" uri="{C3380CC4-5D6E-409C-BE32-E72D297353CC}">
              <c16:uniqueId val="{00000000-7CA6-42BB-8A13-DE6855808A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CA6-42BB-8A13-DE6855808A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53.96</c:v>
                </c:pt>
                <c:pt idx="1">
                  <c:v>53.43</c:v>
                </c:pt>
                <c:pt idx="2">
                  <c:v>68.52</c:v>
                </c:pt>
                <c:pt idx="3">
                  <c:v>69.48</c:v>
                </c:pt>
                <c:pt idx="4">
                  <c:v>68.44</c:v>
                </c:pt>
              </c:numCache>
            </c:numRef>
          </c:val>
          <c:extLst>
            <c:ext xmlns:c16="http://schemas.microsoft.com/office/drawing/2014/chart" uri="{C3380CC4-5D6E-409C-BE32-E72D297353CC}">
              <c16:uniqueId val="{00000000-5C3F-4595-9B2B-D1C80CAB4A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5C3F-4595-9B2B-D1C80CAB4A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0.7</c:v>
                </c:pt>
                <c:pt idx="1">
                  <c:v>0.74</c:v>
                </c:pt>
                <c:pt idx="2">
                  <c:v>0.36</c:v>
                </c:pt>
                <c:pt idx="3">
                  <c:v>1.02</c:v>
                </c:pt>
                <c:pt idx="4">
                  <c:v>1.04</c:v>
                </c:pt>
              </c:numCache>
            </c:numRef>
          </c:val>
          <c:extLst>
            <c:ext xmlns:c16="http://schemas.microsoft.com/office/drawing/2014/chart" uri="{C3380CC4-5D6E-409C-BE32-E72D297353CC}">
              <c16:uniqueId val="{00000000-BD64-437C-8D53-03401FD465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BD64-437C-8D53-03401FD465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718.7</c:v>
                </c:pt>
                <c:pt idx="1">
                  <c:v>786.39</c:v>
                </c:pt>
                <c:pt idx="2">
                  <c:v>485.03</c:v>
                </c:pt>
                <c:pt idx="3">
                  <c:v>429.15</c:v>
                </c:pt>
                <c:pt idx="4">
                  <c:v>307.07</c:v>
                </c:pt>
              </c:numCache>
            </c:numRef>
          </c:val>
          <c:extLst>
            <c:ext xmlns:c16="http://schemas.microsoft.com/office/drawing/2014/chart" uri="{C3380CC4-5D6E-409C-BE32-E72D297353CC}">
              <c16:uniqueId val="{00000000-88F1-4096-902B-85BCE93975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88F1-4096-902B-85BCE93975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106.37</c:v>
                </c:pt>
                <c:pt idx="1">
                  <c:v>97.19</c:v>
                </c:pt>
                <c:pt idx="2">
                  <c:v>89.93</c:v>
                </c:pt>
                <c:pt idx="3">
                  <c:v>89.8</c:v>
                </c:pt>
                <c:pt idx="4">
                  <c:v>125.67</c:v>
                </c:pt>
              </c:numCache>
            </c:numRef>
          </c:val>
          <c:extLst>
            <c:ext xmlns:c16="http://schemas.microsoft.com/office/drawing/2014/chart" uri="{C3380CC4-5D6E-409C-BE32-E72D297353CC}">
              <c16:uniqueId val="{00000000-258A-4F56-81FE-F60D3ABE87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258A-4F56-81FE-F60D3ABE87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130.66</c:v>
                </c:pt>
                <c:pt idx="1">
                  <c:v>137.47999999999999</c:v>
                </c:pt>
                <c:pt idx="2">
                  <c:v>117.85</c:v>
                </c:pt>
                <c:pt idx="3">
                  <c:v>128.81</c:v>
                </c:pt>
                <c:pt idx="4">
                  <c:v>120.83</c:v>
                </c:pt>
              </c:numCache>
            </c:numRef>
          </c:val>
          <c:extLst>
            <c:ext xmlns:c16="http://schemas.microsoft.com/office/drawing/2014/chart" uri="{C3380CC4-5D6E-409C-BE32-E72D297353CC}">
              <c16:uniqueId val="{00000000-800C-4AD7-8EC5-B3E343F46A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800C-4AD7-8EC5-B3E343F46A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16.38</c:v>
                </c:pt>
                <c:pt idx="1">
                  <c:v>15.62</c:v>
                </c:pt>
                <c:pt idx="2">
                  <c:v>18.23</c:v>
                </c:pt>
                <c:pt idx="3">
                  <c:v>16.850000000000001</c:v>
                </c:pt>
                <c:pt idx="4">
                  <c:v>17.89</c:v>
                </c:pt>
              </c:numCache>
            </c:numRef>
          </c:val>
          <c:extLst>
            <c:ext xmlns:c16="http://schemas.microsoft.com/office/drawing/2014/chart" uri="{C3380CC4-5D6E-409C-BE32-E72D297353CC}">
              <c16:uniqueId val="{00000000-EF1C-447D-A4A1-4867C3CBBA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EF1C-447D-A4A1-4867C3CBBA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49.51</c:v>
                </c:pt>
                <c:pt idx="1">
                  <c:v>51.18</c:v>
                </c:pt>
                <c:pt idx="2">
                  <c:v>51.75</c:v>
                </c:pt>
                <c:pt idx="3">
                  <c:v>55.85</c:v>
                </c:pt>
                <c:pt idx="4">
                  <c:v>51.82</c:v>
                </c:pt>
              </c:numCache>
            </c:numRef>
          </c:val>
          <c:extLst>
            <c:ext xmlns:c16="http://schemas.microsoft.com/office/drawing/2014/chart" uri="{C3380CC4-5D6E-409C-BE32-E72D297353CC}">
              <c16:uniqueId val="{00000000-B5C6-4592-A27D-25FCEC948E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B5C6-4592-A27D-25FCEC948E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89.23</c:v>
                </c:pt>
                <c:pt idx="1">
                  <c:v>88.77</c:v>
                </c:pt>
                <c:pt idx="2">
                  <c:v>88.4</c:v>
                </c:pt>
                <c:pt idx="3">
                  <c:v>88.52</c:v>
                </c:pt>
                <c:pt idx="4">
                  <c:v>89.43</c:v>
                </c:pt>
              </c:numCache>
            </c:numRef>
          </c:val>
          <c:extLst>
            <c:ext xmlns:c16="http://schemas.microsoft.com/office/drawing/2014/chart" uri="{C3380CC4-5D6E-409C-BE32-E72D297353CC}">
              <c16:uniqueId val="{00000000-39F0-4C21-AE87-A74FAB098E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39F0-4C21-AE87-A74FAB098E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福岡県　北九州市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224900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116538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85.6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70</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201135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126.39</v>
      </c>
      <c r="Y32" s="121"/>
      <c r="Z32" s="121"/>
      <c r="AA32" s="121"/>
      <c r="AB32" s="121"/>
      <c r="AC32" s="121"/>
      <c r="AD32" s="121"/>
      <c r="AE32" s="121"/>
      <c r="AF32" s="121"/>
      <c r="AG32" s="121"/>
      <c r="AH32" s="121"/>
      <c r="AI32" s="121"/>
      <c r="AJ32" s="121"/>
      <c r="AK32" s="121"/>
      <c r="AL32" s="121"/>
      <c r="AM32" s="121"/>
      <c r="AN32" s="121"/>
      <c r="AO32" s="121"/>
      <c r="AP32" s="121"/>
      <c r="AQ32" s="122"/>
      <c r="AR32" s="120">
        <f>データ!U6</f>
        <v>132.12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115.76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125.92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118.27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718.7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786.39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485.03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429.15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307.07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106.37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97.19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89.93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89.8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125.67</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130.66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137.47999999999999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117.85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128.81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120.83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16.38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15.62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18.23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16.850000000000001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17.89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49.51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51.18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51.75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55.85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51.82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89.23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88.77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88.4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88.52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89.43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59.41</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59.78</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60.02</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59.65</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57.89</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53.96</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53.43</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68.52</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69.48</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68.44</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0.7</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0.74</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0.36</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1.02</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1.04</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60.35</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61.07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61.99</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62.44</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62.28</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52.07</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50.36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51.48</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52.79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53.56</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0.5</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0.24</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0.31</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0.22</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37</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h45G34WB+M4ywM+XvbzoWD94xLqnmD/hYvFVSbhDCcoquqNkjGdHQODBh8LS/++3y7JvnpoBVkbvWzU/5F5qw==" saltValue="0MLn9gH0PhGfAXI7DqZ/w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126.39</v>
      </c>
      <c r="U6" s="35">
        <f>U7</f>
        <v>132.12</v>
      </c>
      <c r="V6" s="35">
        <f>V7</f>
        <v>115.76</v>
      </c>
      <c r="W6" s="35">
        <f>W7</f>
        <v>125.92</v>
      </c>
      <c r="X6" s="35">
        <f t="shared" si="3"/>
        <v>118.27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718.7</v>
      </c>
      <c r="AQ6" s="35">
        <f>AQ7</f>
        <v>786.39</v>
      </c>
      <c r="AR6" s="35">
        <f>AR7</f>
        <v>485.03</v>
      </c>
      <c r="AS6" s="35">
        <f>AS7</f>
        <v>429.15</v>
      </c>
      <c r="AT6" s="35">
        <f t="shared" si="3"/>
        <v>307.07</v>
      </c>
      <c r="AU6" s="35">
        <f t="shared" si="3"/>
        <v>380.84</v>
      </c>
      <c r="AV6" s="35">
        <f t="shared" si="3"/>
        <v>424.64</v>
      </c>
      <c r="AW6" s="35">
        <f t="shared" si="3"/>
        <v>427.23</v>
      </c>
      <c r="AX6" s="35">
        <f t="shared" si="3"/>
        <v>454.07</v>
      </c>
      <c r="AY6" s="35">
        <f t="shared" si="3"/>
        <v>381.88</v>
      </c>
      <c r="AZ6" s="33" t="str">
        <f>IF(AZ7="-","【-】","【"&amp;SUBSTITUTE(TEXT(AZ7,"#,##0.00"),"-","△")&amp;"】")</f>
        <v>【439.16】</v>
      </c>
      <c r="BA6" s="35">
        <f t="shared" si="3"/>
        <v>106.37</v>
      </c>
      <c r="BB6" s="35">
        <f>BB7</f>
        <v>97.19</v>
      </c>
      <c r="BC6" s="35">
        <f>BC7</f>
        <v>89.93</v>
      </c>
      <c r="BD6" s="35">
        <f>BD7</f>
        <v>89.8</v>
      </c>
      <c r="BE6" s="35">
        <f t="shared" si="3"/>
        <v>125.67</v>
      </c>
      <c r="BF6" s="35">
        <f t="shared" si="3"/>
        <v>225.72</v>
      </c>
      <c r="BG6" s="35">
        <f t="shared" si="3"/>
        <v>217.8</v>
      </c>
      <c r="BH6" s="35">
        <f t="shared" si="3"/>
        <v>216.05</v>
      </c>
      <c r="BI6" s="35">
        <f t="shared" si="3"/>
        <v>213.13</v>
      </c>
      <c r="BJ6" s="35">
        <f t="shared" si="3"/>
        <v>213.1</v>
      </c>
      <c r="BK6" s="33" t="str">
        <f>IF(BK7="-","【-】","【"&amp;SUBSTITUTE(TEXT(BK7,"#,##0.00"),"-","△")&amp;"】")</f>
        <v>【227.97】</v>
      </c>
      <c r="BL6" s="35">
        <f t="shared" si="3"/>
        <v>130.66</v>
      </c>
      <c r="BM6" s="35">
        <f>BM7</f>
        <v>137.47999999999999</v>
      </c>
      <c r="BN6" s="35">
        <f>BN7</f>
        <v>117.85</v>
      </c>
      <c r="BO6" s="35">
        <f>BO7</f>
        <v>128.81</v>
      </c>
      <c r="BP6" s="35">
        <f t="shared" si="3"/>
        <v>120.83</v>
      </c>
      <c r="BQ6" s="35">
        <f t="shared" si="3"/>
        <v>116.75</v>
      </c>
      <c r="BR6" s="35">
        <f t="shared" si="3"/>
        <v>115.48</v>
      </c>
      <c r="BS6" s="35">
        <f t="shared" si="3"/>
        <v>109.91</v>
      </c>
      <c r="BT6" s="35">
        <f t="shared" si="3"/>
        <v>111.83</v>
      </c>
      <c r="BU6" s="35">
        <f t="shared" si="3"/>
        <v>108.95</v>
      </c>
      <c r="BV6" s="33" t="str">
        <f>IF(BV7="-","【-】","【"&amp;SUBSTITUTE(TEXT(BV7,"#,##0.00"),"-","△")&amp;"】")</f>
        <v>【107.69】</v>
      </c>
      <c r="BW6" s="35">
        <f t="shared" si="3"/>
        <v>16.38</v>
      </c>
      <c r="BX6" s="35">
        <f>BX7</f>
        <v>15.62</v>
      </c>
      <c r="BY6" s="35">
        <f>BY7</f>
        <v>18.23</v>
      </c>
      <c r="BZ6" s="35">
        <f>BZ7</f>
        <v>16.850000000000001</v>
      </c>
      <c r="CA6" s="35">
        <f t="shared" si="3"/>
        <v>17.89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49.51</v>
      </c>
      <c r="CI6" s="35">
        <f>CI7</f>
        <v>51.18</v>
      </c>
      <c r="CJ6" s="35">
        <f>CJ7</f>
        <v>51.75</v>
      </c>
      <c r="CK6" s="35">
        <f>CK7</f>
        <v>55.85</v>
      </c>
      <c r="CL6" s="35">
        <f t="shared" si="5"/>
        <v>51.82</v>
      </c>
      <c r="CM6" s="35">
        <f t="shared" si="5"/>
        <v>56</v>
      </c>
      <c r="CN6" s="35">
        <f t="shared" si="5"/>
        <v>56.81</v>
      </c>
      <c r="CO6" s="35">
        <f t="shared" si="5"/>
        <v>55.65</v>
      </c>
      <c r="CP6" s="35">
        <f t="shared" si="5"/>
        <v>54.73</v>
      </c>
      <c r="CQ6" s="35">
        <f t="shared" si="5"/>
        <v>54.32</v>
      </c>
      <c r="CR6" s="33" t="str">
        <f>IF(CR7="-","【-】","【"&amp;SUBSTITUTE(TEXT(CR7,"#,##0.00"),"-","△")&amp;"】")</f>
        <v>【52.31】</v>
      </c>
      <c r="CS6" s="35">
        <f t="shared" ref="CS6:DB6" si="6">CS7</f>
        <v>89.23</v>
      </c>
      <c r="CT6" s="35">
        <f>CT7</f>
        <v>88.77</v>
      </c>
      <c r="CU6" s="35">
        <f>CU7</f>
        <v>88.4</v>
      </c>
      <c r="CV6" s="35">
        <f>CV7</f>
        <v>88.52</v>
      </c>
      <c r="CW6" s="35">
        <f t="shared" si="6"/>
        <v>89.43</v>
      </c>
      <c r="CX6" s="35">
        <f t="shared" si="6"/>
        <v>80.08</v>
      </c>
      <c r="CY6" s="35">
        <f t="shared" si="6"/>
        <v>79.69</v>
      </c>
      <c r="CZ6" s="35">
        <f t="shared" si="6"/>
        <v>78.66</v>
      </c>
      <c r="DA6" s="35">
        <f t="shared" si="6"/>
        <v>80.2</v>
      </c>
      <c r="DB6" s="35">
        <f t="shared" si="6"/>
        <v>79.72</v>
      </c>
      <c r="DC6" s="33" t="str">
        <f>IF(DC7="-","【-】","【"&amp;SUBSTITUTE(TEXT(DC7,"#,##0.00"),"-","△")&amp;"】")</f>
        <v>【77.20】</v>
      </c>
      <c r="DD6" s="35">
        <f t="shared" ref="DD6:DM6" si="7">DD7</f>
        <v>59.41</v>
      </c>
      <c r="DE6" s="35">
        <f>DE7</f>
        <v>59.78</v>
      </c>
      <c r="DF6" s="35">
        <f>DF7</f>
        <v>60.02</v>
      </c>
      <c r="DG6" s="35">
        <f>DG7</f>
        <v>59.65</v>
      </c>
      <c r="DH6" s="35">
        <f t="shared" si="7"/>
        <v>57.89</v>
      </c>
      <c r="DI6" s="35">
        <f t="shared" si="7"/>
        <v>60.35</v>
      </c>
      <c r="DJ6" s="35">
        <f t="shared" si="7"/>
        <v>61.07</v>
      </c>
      <c r="DK6" s="35">
        <f t="shared" si="7"/>
        <v>61.99</v>
      </c>
      <c r="DL6" s="35">
        <f t="shared" si="7"/>
        <v>62.44</v>
      </c>
      <c r="DM6" s="35">
        <f t="shared" si="7"/>
        <v>62.28</v>
      </c>
      <c r="DN6" s="33" t="str">
        <f>IF(DN7="-","【-】","【"&amp;SUBSTITUTE(TEXT(DN7,"#,##0.00"),"-","△")&amp;"】")</f>
        <v>【61.29】</v>
      </c>
      <c r="DO6" s="35">
        <f t="shared" ref="DO6:DX6" si="8">DO7</f>
        <v>53.96</v>
      </c>
      <c r="DP6" s="35">
        <f>DP7</f>
        <v>53.43</v>
      </c>
      <c r="DQ6" s="35">
        <f>DQ7</f>
        <v>68.52</v>
      </c>
      <c r="DR6" s="35">
        <f>DR7</f>
        <v>69.48</v>
      </c>
      <c r="DS6" s="35">
        <f t="shared" si="8"/>
        <v>68.44</v>
      </c>
      <c r="DT6" s="35">
        <f t="shared" si="8"/>
        <v>52.07</v>
      </c>
      <c r="DU6" s="35">
        <f t="shared" si="8"/>
        <v>50.36</v>
      </c>
      <c r="DV6" s="35">
        <f t="shared" si="8"/>
        <v>51.48</v>
      </c>
      <c r="DW6" s="35">
        <f t="shared" si="8"/>
        <v>52.79</v>
      </c>
      <c r="DX6" s="35">
        <f t="shared" si="8"/>
        <v>53.56</v>
      </c>
      <c r="DY6" s="33" t="str">
        <f>IF(DY7="-","【-】","【"&amp;SUBSTITUTE(TEXT(DY7,"#,##0.00"),"-","△")&amp;"】")</f>
        <v>【50.74】</v>
      </c>
      <c r="DZ6" s="35">
        <f t="shared" ref="DZ6:EI6" si="9">DZ7</f>
        <v>0.7</v>
      </c>
      <c r="EA6" s="35">
        <f>EA7</f>
        <v>0.74</v>
      </c>
      <c r="EB6" s="35">
        <f>EB7</f>
        <v>0.36</v>
      </c>
      <c r="EC6" s="35">
        <f>EC7</f>
        <v>1.02</v>
      </c>
      <c r="ED6" s="35">
        <f t="shared" si="9"/>
        <v>1.04</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224900</v>
      </c>
      <c r="L7" s="37" t="s">
        <v>96</v>
      </c>
      <c r="M7" s="38">
        <v>1</v>
      </c>
      <c r="N7" s="38">
        <v>116538</v>
      </c>
      <c r="O7" s="39" t="s">
        <v>97</v>
      </c>
      <c r="P7" s="39">
        <v>85.6</v>
      </c>
      <c r="Q7" s="38">
        <v>70</v>
      </c>
      <c r="R7" s="38">
        <v>201135</v>
      </c>
      <c r="S7" s="37" t="s">
        <v>98</v>
      </c>
      <c r="T7" s="40">
        <v>126.39</v>
      </c>
      <c r="U7" s="40">
        <v>132.12</v>
      </c>
      <c r="V7" s="40">
        <v>115.76</v>
      </c>
      <c r="W7" s="40">
        <v>125.92</v>
      </c>
      <c r="X7" s="40">
        <v>118.27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718.7</v>
      </c>
      <c r="AQ7" s="40">
        <v>786.39</v>
      </c>
      <c r="AR7" s="40">
        <v>485.03</v>
      </c>
      <c r="AS7" s="40">
        <v>429.15</v>
      </c>
      <c r="AT7" s="40">
        <v>307.07</v>
      </c>
      <c r="AU7" s="40">
        <v>380.84</v>
      </c>
      <c r="AV7" s="40">
        <v>424.64</v>
      </c>
      <c r="AW7" s="40">
        <v>427.23</v>
      </c>
      <c r="AX7" s="40">
        <v>454.07</v>
      </c>
      <c r="AY7" s="40">
        <v>381.88</v>
      </c>
      <c r="AZ7" s="40">
        <v>439.16</v>
      </c>
      <c r="BA7" s="40">
        <v>106.37</v>
      </c>
      <c r="BB7" s="40">
        <v>97.19</v>
      </c>
      <c r="BC7" s="40">
        <v>89.93</v>
      </c>
      <c r="BD7" s="40">
        <v>89.8</v>
      </c>
      <c r="BE7" s="40">
        <v>125.67</v>
      </c>
      <c r="BF7" s="40">
        <v>225.72</v>
      </c>
      <c r="BG7" s="40">
        <v>217.8</v>
      </c>
      <c r="BH7" s="40">
        <v>216.05</v>
      </c>
      <c r="BI7" s="40">
        <v>213.13</v>
      </c>
      <c r="BJ7" s="40">
        <v>213.1</v>
      </c>
      <c r="BK7" s="40">
        <v>227.97</v>
      </c>
      <c r="BL7" s="40">
        <v>130.66</v>
      </c>
      <c r="BM7" s="40">
        <v>137.47999999999999</v>
      </c>
      <c r="BN7" s="40">
        <v>117.85</v>
      </c>
      <c r="BO7" s="40">
        <v>128.81</v>
      </c>
      <c r="BP7" s="40">
        <v>120.83</v>
      </c>
      <c r="BQ7" s="40">
        <v>116.75</v>
      </c>
      <c r="BR7" s="40">
        <v>115.48</v>
      </c>
      <c r="BS7" s="40">
        <v>109.91</v>
      </c>
      <c r="BT7" s="40">
        <v>111.83</v>
      </c>
      <c r="BU7" s="40">
        <v>108.95</v>
      </c>
      <c r="BV7" s="40">
        <v>107.69</v>
      </c>
      <c r="BW7" s="40">
        <v>16.38</v>
      </c>
      <c r="BX7" s="40">
        <v>15.62</v>
      </c>
      <c r="BY7" s="40">
        <v>18.23</v>
      </c>
      <c r="BZ7" s="40">
        <v>16.850000000000001</v>
      </c>
      <c r="CA7" s="40">
        <v>17.89</v>
      </c>
      <c r="CB7" s="40">
        <v>17.22</v>
      </c>
      <c r="CC7" s="40">
        <v>17.440000000000001</v>
      </c>
      <c r="CD7" s="40">
        <v>18.62</v>
      </c>
      <c r="CE7" s="40">
        <v>18.36</v>
      </c>
      <c r="CF7" s="40">
        <v>18.88</v>
      </c>
      <c r="CG7" s="40">
        <v>20.260000000000002</v>
      </c>
      <c r="CH7" s="40">
        <v>49.51</v>
      </c>
      <c r="CI7" s="40">
        <v>51.18</v>
      </c>
      <c r="CJ7" s="40">
        <v>51.75</v>
      </c>
      <c r="CK7" s="40">
        <v>55.85</v>
      </c>
      <c r="CL7" s="40">
        <v>51.82</v>
      </c>
      <c r="CM7" s="40">
        <v>56</v>
      </c>
      <c r="CN7" s="40">
        <v>56.81</v>
      </c>
      <c r="CO7" s="40">
        <v>55.65</v>
      </c>
      <c r="CP7" s="40">
        <v>54.73</v>
      </c>
      <c r="CQ7" s="40">
        <v>54.32</v>
      </c>
      <c r="CR7" s="40">
        <v>52.31</v>
      </c>
      <c r="CS7" s="40">
        <v>89.23</v>
      </c>
      <c r="CT7" s="40">
        <v>88.77</v>
      </c>
      <c r="CU7" s="40">
        <v>88.4</v>
      </c>
      <c r="CV7" s="40">
        <v>88.52</v>
      </c>
      <c r="CW7" s="40">
        <v>89.43</v>
      </c>
      <c r="CX7" s="40">
        <v>80.08</v>
      </c>
      <c r="CY7" s="40">
        <v>79.69</v>
      </c>
      <c r="CZ7" s="40">
        <v>78.66</v>
      </c>
      <c r="DA7" s="40">
        <v>80.2</v>
      </c>
      <c r="DB7" s="40">
        <v>79.72</v>
      </c>
      <c r="DC7" s="40">
        <v>77.2</v>
      </c>
      <c r="DD7" s="40">
        <v>59.41</v>
      </c>
      <c r="DE7" s="40">
        <v>59.78</v>
      </c>
      <c r="DF7" s="40">
        <v>60.02</v>
      </c>
      <c r="DG7" s="40">
        <v>59.65</v>
      </c>
      <c r="DH7" s="40">
        <v>57.89</v>
      </c>
      <c r="DI7" s="40">
        <v>60.35</v>
      </c>
      <c r="DJ7" s="40">
        <v>61.07</v>
      </c>
      <c r="DK7" s="40">
        <v>61.99</v>
      </c>
      <c r="DL7" s="40">
        <v>62.44</v>
      </c>
      <c r="DM7" s="40">
        <v>62.28</v>
      </c>
      <c r="DN7" s="40">
        <v>61.29</v>
      </c>
      <c r="DO7" s="40">
        <v>53.96</v>
      </c>
      <c r="DP7" s="40">
        <v>53.43</v>
      </c>
      <c r="DQ7" s="40">
        <v>68.52</v>
      </c>
      <c r="DR7" s="40">
        <v>69.48</v>
      </c>
      <c r="DS7" s="40">
        <v>68.44</v>
      </c>
      <c r="DT7" s="40">
        <v>52.07</v>
      </c>
      <c r="DU7" s="40">
        <v>50.36</v>
      </c>
      <c r="DV7" s="40">
        <v>51.48</v>
      </c>
      <c r="DW7" s="40">
        <v>52.79</v>
      </c>
      <c r="DX7" s="40">
        <v>53.56</v>
      </c>
      <c r="DY7" s="40">
        <v>50.74</v>
      </c>
      <c r="DZ7" s="40">
        <v>0.7</v>
      </c>
      <c r="EA7" s="40">
        <v>0.74</v>
      </c>
      <c r="EB7" s="40">
        <v>0.36</v>
      </c>
      <c r="EC7" s="40">
        <v>1.02</v>
      </c>
      <c r="ED7" s="40">
        <v>1.04</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126.39</v>
      </c>
      <c r="V11" s="48">
        <f>IF(U6="-",NA(),U6)</f>
        <v>132.12</v>
      </c>
      <c r="W11" s="48">
        <f>IF(V6="-",NA(),V6)</f>
        <v>115.76</v>
      </c>
      <c r="X11" s="48">
        <f>IF(W6="-",NA(),W6)</f>
        <v>125.92</v>
      </c>
      <c r="Y11" s="48">
        <f>IF(X6="-",NA(),X6)</f>
        <v>118.27</v>
      </c>
      <c r="AE11" s="47" t="s">
        <v>23</v>
      </c>
      <c r="AF11" s="48">
        <f>IF(AE6="-",NA(),AE6)</f>
        <v>0</v>
      </c>
      <c r="AG11" s="48">
        <f>IF(AF6="-",NA(),AF6)</f>
        <v>0</v>
      </c>
      <c r="AH11" s="48">
        <f>IF(AG6="-",NA(),AG6)</f>
        <v>0</v>
      </c>
      <c r="AI11" s="48">
        <f>IF(AH6="-",NA(),AH6)</f>
        <v>0</v>
      </c>
      <c r="AJ11" s="48">
        <f>IF(AI6="-",NA(),AI6)</f>
        <v>0</v>
      </c>
      <c r="AP11" s="47" t="s">
        <v>23</v>
      </c>
      <c r="AQ11" s="48">
        <f>IF(AP6="-",NA(),AP6)</f>
        <v>718.7</v>
      </c>
      <c r="AR11" s="48">
        <f>IF(AQ6="-",NA(),AQ6)</f>
        <v>786.39</v>
      </c>
      <c r="AS11" s="48">
        <f>IF(AR6="-",NA(),AR6)</f>
        <v>485.03</v>
      </c>
      <c r="AT11" s="48">
        <f>IF(AS6="-",NA(),AS6)</f>
        <v>429.15</v>
      </c>
      <c r="AU11" s="48">
        <f>IF(AT6="-",NA(),AT6)</f>
        <v>307.07</v>
      </c>
      <c r="BA11" s="47" t="s">
        <v>23</v>
      </c>
      <c r="BB11" s="48">
        <f>IF(BA6="-",NA(),BA6)</f>
        <v>106.37</v>
      </c>
      <c r="BC11" s="48">
        <f>IF(BB6="-",NA(),BB6)</f>
        <v>97.19</v>
      </c>
      <c r="BD11" s="48">
        <f>IF(BC6="-",NA(),BC6)</f>
        <v>89.93</v>
      </c>
      <c r="BE11" s="48">
        <f>IF(BD6="-",NA(),BD6)</f>
        <v>89.8</v>
      </c>
      <c r="BF11" s="48">
        <f>IF(BE6="-",NA(),BE6)</f>
        <v>125.67</v>
      </c>
      <c r="BL11" s="47" t="s">
        <v>23</v>
      </c>
      <c r="BM11" s="48">
        <f>IF(BL6="-",NA(),BL6)</f>
        <v>130.66</v>
      </c>
      <c r="BN11" s="48">
        <f>IF(BM6="-",NA(),BM6)</f>
        <v>137.47999999999999</v>
      </c>
      <c r="BO11" s="48">
        <f>IF(BN6="-",NA(),BN6)</f>
        <v>117.85</v>
      </c>
      <c r="BP11" s="48">
        <f>IF(BO6="-",NA(),BO6)</f>
        <v>128.81</v>
      </c>
      <c r="BQ11" s="48">
        <f>IF(BP6="-",NA(),BP6)</f>
        <v>120.83</v>
      </c>
      <c r="BW11" s="47" t="s">
        <v>23</v>
      </c>
      <c r="BX11" s="48">
        <f>IF(BW6="-",NA(),BW6)</f>
        <v>16.38</v>
      </c>
      <c r="BY11" s="48">
        <f>IF(BX6="-",NA(),BX6)</f>
        <v>15.62</v>
      </c>
      <c r="BZ11" s="48">
        <f>IF(BY6="-",NA(),BY6)</f>
        <v>18.23</v>
      </c>
      <c r="CA11" s="48">
        <f>IF(BZ6="-",NA(),BZ6)</f>
        <v>16.850000000000001</v>
      </c>
      <c r="CB11" s="48">
        <f>IF(CA6="-",NA(),CA6)</f>
        <v>17.89</v>
      </c>
      <c r="CH11" s="47" t="s">
        <v>23</v>
      </c>
      <c r="CI11" s="48">
        <f>IF(CH6="-",NA(),CH6)</f>
        <v>49.51</v>
      </c>
      <c r="CJ11" s="48">
        <f>IF(CI6="-",NA(),CI6)</f>
        <v>51.18</v>
      </c>
      <c r="CK11" s="48">
        <f>IF(CJ6="-",NA(),CJ6)</f>
        <v>51.75</v>
      </c>
      <c r="CL11" s="48">
        <f>IF(CK6="-",NA(),CK6)</f>
        <v>55.85</v>
      </c>
      <c r="CM11" s="48">
        <f>IF(CL6="-",NA(),CL6)</f>
        <v>51.82</v>
      </c>
      <c r="CS11" s="47" t="s">
        <v>23</v>
      </c>
      <c r="CT11" s="48">
        <f>IF(CS6="-",NA(),CS6)</f>
        <v>89.23</v>
      </c>
      <c r="CU11" s="48">
        <f>IF(CT6="-",NA(),CT6)</f>
        <v>88.77</v>
      </c>
      <c r="CV11" s="48">
        <f>IF(CU6="-",NA(),CU6)</f>
        <v>88.4</v>
      </c>
      <c r="CW11" s="48">
        <f>IF(CV6="-",NA(),CV6)</f>
        <v>88.52</v>
      </c>
      <c r="CX11" s="48">
        <f>IF(CW6="-",NA(),CW6)</f>
        <v>89.43</v>
      </c>
      <c r="DD11" s="47" t="s">
        <v>23</v>
      </c>
      <c r="DE11" s="48">
        <f>IF(DD6="-",NA(),DD6)</f>
        <v>59.41</v>
      </c>
      <c r="DF11" s="48">
        <f>IF(DE6="-",NA(),DE6)</f>
        <v>59.78</v>
      </c>
      <c r="DG11" s="48">
        <f>IF(DF6="-",NA(),DF6)</f>
        <v>60.02</v>
      </c>
      <c r="DH11" s="48">
        <f>IF(DG6="-",NA(),DG6)</f>
        <v>59.65</v>
      </c>
      <c r="DI11" s="48">
        <f>IF(DH6="-",NA(),DH6)</f>
        <v>57.89</v>
      </c>
      <c r="DO11" s="47" t="s">
        <v>23</v>
      </c>
      <c r="DP11" s="48">
        <f>IF(DO6="-",NA(),DO6)</f>
        <v>53.96</v>
      </c>
      <c r="DQ11" s="48">
        <f>IF(DP6="-",NA(),DP6)</f>
        <v>53.43</v>
      </c>
      <c r="DR11" s="48">
        <f>IF(DQ6="-",NA(),DQ6)</f>
        <v>68.52</v>
      </c>
      <c r="DS11" s="48">
        <f>IF(DR6="-",NA(),DR6)</f>
        <v>69.48</v>
      </c>
      <c r="DT11" s="48">
        <f>IF(DS6="-",NA(),DS6)</f>
        <v>68.44</v>
      </c>
      <c r="DZ11" s="47" t="s">
        <v>23</v>
      </c>
      <c r="EA11" s="48">
        <f>IF(DZ6="-",NA(),DZ6)</f>
        <v>0.7</v>
      </c>
      <c r="EB11" s="48">
        <f>IF(EA6="-",NA(),EA6)</f>
        <v>0.74</v>
      </c>
      <c r="EC11" s="48">
        <f>IF(EB6="-",NA(),EB6)</f>
        <v>0.36</v>
      </c>
      <c r="ED11" s="48">
        <f>IF(EC6="-",NA(),EC6)</f>
        <v>1.02</v>
      </c>
      <c r="EE11" s="48">
        <f>IF(ED6="-",NA(),ED6)</f>
        <v>1.04</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