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 documentId="8_{B3F750CE-6482-4E01-94F9-792AE52A4708}" xr6:coauthVersionLast="47" xr6:coauthVersionMax="47" xr10:uidLastSave="{74ECFE7D-1764-487B-9550-12CC18C20215}"/>
  <workbookProtection workbookAlgorithmName="SHA-512" workbookHashValue="A2llU3ZFoWHQFWFqH8z2wHQ/sBVeIjfd47rmbOfSPNGgdqLDOUSZ94Rwpwo7VpZqmeH42tt4SYMp6wB+Z1I6sQ==" workbookSaltValue="J8FWm8jthTpiqvEtouXJi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E85" i="4"/>
  <c r="AT10" i="4"/>
  <c r="I10" i="4"/>
  <c r="AL8" i="4"/>
  <c r="P8" i="4"/>
</calcChain>
</file>

<file path=xl/sharedStrings.xml><?xml version="1.0" encoding="utf-8"?>
<sst xmlns="http://schemas.openxmlformats.org/spreadsheetml/2006/main" count="236" uniqueCount="114">
  <si>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</si>
  <si>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</si>
  <si>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</si>
  <si>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</si>
  <si>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</si>
  <si>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</si>
  <si>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</si>
  <si>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</si>
  <si>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</si>
  <si>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</si>
  <si>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</si>
  <si>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</si>
  <si>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</si>
  <si>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</si>
  <si>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</si>
  <si>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</si>
  <si>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</si>
  <si>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</si>
  <si>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</si>
  <si>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</si>
  <si>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</si>
  <si>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</si>
  <si>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</si>
  <si>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</si>
  <si>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</si>
  <si>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</si>
  <si>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</si>
  <si>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　本市の下水道事業は人口の減少、節水意識の高まりや節水機器の普及などにより、下水道使用料収入は減少傾向にあります。また、処理人口普及率が99.9％と概成しており、今後も普及拡大による大幅な下水道使用料収入の増加は期待出来ない状況です。
  経費回収率、経常収支比率は、ともに何れの年も100％以下の数値で推移しており、累積欠損比率も高い比率となっています。
　企業債残高対事業規模比率は、経営戦略に基づいた企業債残高の減少により、低下しています。
　水洗化率は上昇傾向で、昨年度に比べ約6％増加しており、引続き水洗勧奨を進めていきます。
　各分析のデータについては、類似団体平均値と乖離はありますが、本市の下水道事業は公共下水道事業と特定環境保全公共下水道事業と一括して行っており、全体として見た場合、特に問題はないと考えています。</t>
    <rPh sb="230" eb="234">
      <t>ジョウショウケイコウ</t>
    </rPh>
    <rPh sb="236" eb="239">
      <t>サクネンド</t>
    </rPh>
    <rPh sb="240" eb="241">
      <t>クラ</t>
    </rPh>
    <rPh sb="242" eb="243">
      <t>ヤク</t>
    </rPh>
    <rPh sb="245" eb="247">
      <t>ゾウカ</t>
    </rPh>
    <phoneticPr fontId="4"/>
  </si>
  <si>
    <t>2. 老朽化の状況について</t>
    <phoneticPr fontId="4"/>
  </si>
  <si>
    <t>　当市の特定環境保全公共下水道の有形固定資産減価償却率は、公共下水道全体の率と同様に微増傾向です。
 今後も公共下水道全体で老朽化率の上昇が見込まれるため、適切な施設の点検・調査と、計画的な改築更新に努めていきます。</t>
    <phoneticPr fontId="4"/>
  </si>
  <si>
    <t>2. 老朽化の状況</t>
    <phoneticPr fontId="4"/>
  </si>
  <si>
    <t>全体総括</t>
    <rPh sb="0" eb="2">
      <t>ゼンタイ</t>
    </rPh>
    <rPh sb="2" eb="4">
      <t>ソウカツ</t>
    </rPh>
    <phoneticPr fontId="4"/>
  </si>
  <si>
    <t>　特定環境保全公共下水道は、公共下水道と一体で事業運営を行っており、令和3～7年度までの経営計画に基づき、事業を実施しています。
　今後も、人口の減少、節水意識の高まりや節水機器の普及などにより、下水道使用料収入は減少傾向が続くと予想されます。また、処理人口普及率が99.9％と概成しており、今後も普及拡大による大幅な下水道使用料収入の増加は期待できません。一層の経費節減や増収対策に取組む必要があります。
　また、資産については、長寿命化に努めていく必要があります。</t>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</si>
  <si>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</si>
  <si>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</si>
  <si>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</si>
  <si>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</si>
  <si>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</si>
  <si>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</si>
  <si>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</si>
  <si>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</si>
  <si>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</si>
  <si>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</si>
  <si>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</si>
  <si>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</si>
  <si>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</si>
  <si>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</si>
  <si>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</si>
  <si>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</si>
  <si>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</si>
  <si>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</si>
  <si>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</si>
  <si>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</si>
  <si>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</si>
  <si>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</si>
  <si>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</si>
  <si>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</si>
  <si>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</si>
  <si>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</si>
  <si>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</si>
  <si>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</si>
  <si>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</si>
  <si>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</si>
  <si>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</si>
  <si>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</si>
  <si>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</si>
  <si>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</si>
  <si>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</si>
  <si>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</si>
  <si>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</si>
  <si>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</si>
  <si>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</si>
  <si>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</si>
  <si>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</si>
  <si>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</si>
  <si>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</si>
  <si>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</si>
  <si>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</si>
  <si>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</si>
  <si>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</si>
  <si>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</si>
  <si>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</si>
  <si>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</si>
  <si>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</si>
  <si>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</si>
  <si>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</si>
  <si>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</si>
  <si>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</si>
  <si>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</si>
  <si>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</si>
  <si>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</si>
  <si>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</si>
  <si>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</si>
  <si>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</si>
  <si>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</si>
  <si>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</si>
  <si>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</si>
  <si>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</si>
  <si>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北九州市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</si>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</sst>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5F-4E6B-9EA3-5386DCB5554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725F-4E6B-9EA3-5386DCB5554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BC-4718-B7A7-AF95FBB16E2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02BC-4718-B7A7-AF95FBB16E2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80.5</c:v>
                </c:pt>
                <c:pt idx="1">
                  <c:v>84.46</c:v>
                </c:pt>
                <c:pt idx="2">
                  <c:v>81.69</c:v>
                </c:pt>
                <c:pt idx="3">
                  <c:v>83</c:v>
                </c:pt>
                <c:pt idx="4">
                  <c:v>88.59</c:v>
                </c:pt>
              </c:numCache>
            </c:numRef>
          </c:val>
          <c:extLst>
            <c:ext xmlns:c16="http://schemas.microsoft.com/office/drawing/2014/chart" uri="{C3380CC4-5D6E-409C-BE32-E72D297353CC}">
              <c16:uniqueId val="{00000000-5928-4F06-8AEE-F852C8ECCA8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5928-4F06-8AEE-F852C8ECCA8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29.53</c:v>
                </c:pt>
                <c:pt idx="1">
                  <c:v>27.94</c:v>
                </c:pt>
                <c:pt idx="2">
                  <c:v>28.51</c:v>
                </c:pt>
                <c:pt idx="3">
                  <c:v>32.229999999999997</c:v>
                </c:pt>
                <c:pt idx="4">
                  <c:v>33.86</c:v>
                </c:pt>
              </c:numCache>
            </c:numRef>
          </c:val>
          <c:extLst>
            <c:ext xmlns:c16="http://schemas.microsoft.com/office/drawing/2014/chart" uri="{C3380CC4-5D6E-409C-BE32-E72D297353CC}">
              <c16:uniqueId val="{00000000-CBDA-4536-9EAE-D05D17A303A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CBDA-4536-9EAE-D05D17A303A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32.840000000000003</c:v>
                </c:pt>
                <c:pt idx="1">
                  <c:v>34.67</c:v>
                </c:pt>
                <c:pt idx="2">
                  <c:v>36.5</c:v>
                </c:pt>
                <c:pt idx="3">
                  <c:v>38.31</c:v>
                </c:pt>
                <c:pt idx="4">
                  <c:v>40.11</c:v>
                </c:pt>
              </c:numCache>
            </c:numRef>
          </c:val>
          <c:extLst>
            <c:ext xmlns:c16="http://schemas.microsoft.com/office/drawing/2014/chart" uri="{C3380CC4-5D6E-409C-BE32-E72D297353CC}">
              <c16:uniqueId val="{00000000-B9A1-4A1C-B156-E82CB13F758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B9A1-4A1C-B156-E82CB13F758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10-437B-BF33-6BC791F3DC5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EE10-437B-BF33-6BC791F3DC5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1250.47</c:v>
                </c:pt>
                <c:pt idx="1">
                  <c:v>1637.51</c:v>
                </c:pt>
                <c:pt idx="2">
                  <c:v>1888.66</c:v>
                </c:pt>
                <c:pt idx="3">
                  <c:v>1929.38</c:v>
                </c:pt>
                <c:pt idx="4">
                  <c:v>2125.69</c:v>
                </c:pt>
              </c:numCache>
            </c:numRef>
          </c:val>
          <c:extLst>
            <c:ext xmlns:c16="http://schemas.microsoft.com/office/drawing/2014/chart" uri="{C3380CC4-5D6E-409C-BE32-E72D297353CC}">
              <c16:uniqueId val="{00000000-518A-42B6-A450-89A1ADD8E04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518A-42B6-A450-89A1ADD8E04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7.77</c:v>
                </c:pt>
                <c:pt idx="1">
                  <c:v>9.5500000000000007</c:v>
                </c:pt>
                <c:pt idx="2">
                  <c:v>8.25</c:v>
                </c:pt>
                <c:pt idx="3">
                  <c:v>10.36</c:v>
                </c:pt>
                <c:pt idx="4">
                  <c:v>10.82</c:v>
                </c:pt>
              </c:numCache>
            </c:numRef>
          </c:val>
          <c:extLst>
            <c:ext xmlns:c16="http://schemas.microsoft.com/office/drawing/2014/chart" uri="{C3380CC4-5D6E-409C-BE32-E72D297353CC}">
              <c16:uniqueId val="{00000000-785A-4A5C-A648-81D22507F90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785A-4A5C-A648-81D22507F90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4613.3100000000004</c:v>
                </c:pt>
                <c:pt idx="1">
                  <c:v>4645.3900000000003</c:v>
                </c:pt>
                <c:pt idx="2">
                  <c:v>4199.67</c:v>
                </c:pt>
                <c:pt idx="3">
                  <c:v>3410.06</c:v>
                </c:pt>
                <c:pt idx="4">
                  <c:v>3009.92</c:v>
                </c:pt>
              </c:numCache>
            </c:numRef>
          </c:val>
          <c:extLst>
            <c:ext xmlns:c16="http://schemas.microsoft.com/office/drawing/2014/chart" uri="{C3380CC4-5D6E-409C-BE32-E72D297353CC}">
              <c16:uniqueId val="{00000000-E5A9-4CC1-B09F-9FF01179F7C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E5A9-4CC1-B09F-9FF01179F7C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29.51</c:v>
                </c:pt>
                <c:pt idx="1">
                  <c:v>27.94</c:v>
                </c:pt>
                <c:pt idx="2">
                  <c:v>28.48</c:v>
                </c:pt>
                <c:pt idx="3">
                  <c:v>32.200000000000003</c:v>
                </c:pt>
                <c:pt idx="4">
                  <c:v>33.74</c:v>
                </c:pt>
              </c:numCache>
            </c:numRef>
          </c:val>
          <c:extLst>
            <c:ext xmlns:c16="http://schemas.microsoft.com/office/drawing/2014/chart" uri="{C3380CC4-5D6E-409C-BE32-E72D297353CC}">
              <c16:uniqueId val="{00000000-45D6-4E53-B6CB-5CA1CDF55E5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45D6-4E53-B6CB-5CA1CDF55E5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572.38</c:v>
                </c:pt>
                <c:pt idx="1">
                  <c:v>598.94000000000005</c:v>
                </c:pt>
                <c:pt idx="2">
                  <c:v>546.12</c:v>
                </c:pt>
                <c:pt idx="3">
                  <c:v>531.75</c:v>
                </c:pt>
                <c:pt idx="4">
                  <c:v>512.33000000000004</c:v>
                </c:pt>
              </c:numCache>
            </c:numRef>
          </c:val>
          <c:extLst>
            <c:ext xmlns:c16="http://schemas.microsoft.com/office/drawing/2014/chart" uri="{C3380CC4-5D6E-409C-BE32-E72D297353CC}">
              <c16:uniqueId val="{00000000-2D98-43A2-9D09-432F3E43DAD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2D98-43A2-9D09-432F3E43DAD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福岡県　北九州市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自治体職員</v>
      </c>
      <c r="AE8" s="40"/>
      <c r="AF8" s="40"/>
      <c r="AG8" s="40"/>
      <c r="AH8" s="40"/>
      <c r="AI8" s="40"/>
      <c r="AJ8" s="40"/>
      <c r="AK8" s="3"/>
      <c r="AL8" s="41">
        <f>データ!S6</f>
        <v>921241</v>
      </c>
      <c r="AM8" s="41"/>
      <c r="AN8" s="41"/>
      <c r="AO8" s="41"/>
      <c r="AP8" s="41"/>
      <c r="AQ8" s="41"/>
      <c r="AR8" s="41"/>
      <c r="AS8" s="41"/>
      <c r="AT8" s="34">
        <f>データ!T6</f>
        <v>492.5</v>
      </c>
      <c r="AU8" s="34"/>
      <c r="AV8" s="34"/>
      <c r="AW8" s="34"/>
      <c r="AX8" s="34"/>
      <c r="AY8" s="34"/>
      <c r="AZ8" s="34"/>
      <c r="BA8" s="34"/>
      <c r="BB8" s="34">
        <f>データ!U6</f>
        <v>1870.54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57.02</v>
      </c>
      <c r="J10" s="34"/>
      <c r="K10" s="34"/>
      <c r="L10" s="34"/>
      <c r="M10" s="34"/>
      <c r="N10" s="34"/>
      <c r="O10" s="34"/>
      <c r="P10" s="34">
        <f>データ!P6</f>
        <v>1.1200000000000001</v>
      </c>
      <c r="Q10" s="34"/>
      <c r="R10" s="34"/>
      <c r="S10" s="34"/>
      <c r="T10" s="34"/>
      <c r="U10" s="34"/>
      <c r="V10" s="34"/>
      <c r="W10" s="34">
        <f>データ!Q6</f>
        <v>100</v>
      </c>
      <c r="X10" s="34"/>
      <c r="Y10" s="34"/>
      <c r="Z10" s="34"/>
      <c r="AA10" s="34"/>
      <c r="AB10" s="34"/>
      <c r="AC10" s="34"/>
      <c r="AD10" s="41">
        <f>データ!R6</f>
        <v>2207</v>
      </c>
      <c r="AE10" s="41"/>
      <c r="AF10" s="41"/>
      <c r="AG10" s="41"/>
      <c r="AH10" s="41"/>
      <c r="AI10" s="41"/>
      <c r="AJ10" s="41"/>
      <c r="AK10" s="2"/>
      <c r="AL10" s="41">
        <f>データ!V6</f>
        <v>10254</v>
      </c>
      <c r="AM10" s="41"/>
      <c r="AN10" s="41"/>
      <c r="AO10" s="41"/>
      <c r="AP10" s="41"/>
      <c r="AQ10" s="41"/>
      <c r="AR10" s="41"/>
      <c r="AS10" s="41"/>
      <c r="AT10" s="34">
        <f>データ!W6</f>
        <v>4.5199999999999996</v>
      </c>
      <c r="AU10" s="34"/>
      <c r="AV10" s="34"/>
      <c r="AW10" s="34"/>
      <c r="AX10" s="34"/>
      <c r="AY10" s="34"/>
      <c r="AZ10" s="34"/>
      <c r="BA10" s="34"/>
      <c r="BB10" s="34">
        <f>データ!X6</f>
        <v>2268.58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27</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28</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29</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30</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31</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32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33</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34</v>
      </c>
      <c r="C84" s="12"/>
      <c r="D84" s="12"/>
      <c r="E84" s="12" t="s">
        <v>35</v>
      </c>
      <c r="F84" s="12" t="s">
        <v>36</v>
      </c>
      <c r="G84" s="12" t="s">
        <v>37</v>
      </c>
      <c r="H84" s="12" t="s">
        <v>38</v>
      </c>
      <c r="I84" s="12" t="s">
        <v>39</v>
      </c>
      <c r="J84" s="12" t="s">
        <v>40</v>
      </c>
      <c r="K84" s="12" t="s">
        <v>41</v>
      </c>
      <c r="L84" s="12" t="s">
        <v>42</v>
      </c>
      <c r="M84" s="12" t="s">
        <v>43</v>
      </c>
      <c r="N84" s="12" t="s">
        <v>44</v>
      </c>
      <c r="O84" s="12" t="s">
        <v>45</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YP4d4dgk/cHgPF9tLXi5Kr2rs+PrQO92X71jlz0vDo17DIu4Gshs0Zbow2YxFH4+ogEGp4V3T+JW8gmcP0IW1g==" saltValue="qLRgRIaxFvrpOqE+dnn3Q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30</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8"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34</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8" s="22" customFormat="1" x14ac:dyDescent="0.15">
      <c r="A6" s="14" t="s">
        <v>97</v>
      </c>
      <c r="B6" s="19">
        <f>B7</f>
        <v>2023</v>
      </c>
      <c r="C6" s="19">
        <f t="shared" ref="C6:X6" si="3">C7</f>
        <v>401005</v>
      </c>
      <c r="D6" s="19">
        <f t="shared" si="3"/>
        <v>46</v>
      </c>
      <c r="E6" s="19">
        <f t="shared" si="3"/>
        <v>17</v>
      </c>
      <c r="F6" s="19">
        <f t="shared" si="3"/>
        <v>4</v>
      </c>
      <c r="G6" s="19">
        <f t="shared" si="3"/>
        <v>0</v>
      </c>
      <c r="H6" s="19" t="str">
        <f t="shared" si="3"/>
        <v>福岡県　北九州市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57.02</v>
      </c>
      <c r="P6" s="20">
        <f t="shared" si="3"/>
        <v>1.1200000000000001</v>
      </c>
      <c r="Q6" s="20">
        <f t="shared" si="3"/>
        <v>100</v>
      </c>
      <c r="R6" s="20">
        <f t="shared" si="3"/>
        <v>2207</v>
      </c>
      <c r="S6" s="20">
        <f t="shared" si="3"/>
        <v>921241</v>
      </c>
      <c r="T6" s="20">
        <f t="shared" si="3"/>
        <v>492.5</v>
      </c>
      <c r="U6" s="20">
        <f t="shared" si="3"/>
        <v>1870.54</v>
      </c>
      <c r="V6" s="20">
        <f t="shared" si="3"/>
        <v>10254</v>
      </c>
      <c r="W6" s="20">
        <f t="shared" si="3"/>
        <v>4.5199999999999996</v>
      </c>
      <c r="X6" s="20">
        <f t="shared" si="3"/>
        <v>2268.58</v>
      </c>
      <c r="Y6" s="21">
        <f>IF(Y7="",NA(),Y7)</f>
        <v>29.53</v>
      </c>
      <c r="Z6" s="21">
        <f t="shared" ref="Z6:AH6" si="4">IF(Z7="",NA(),Z7)</f>
        <v>27.94</v>
      </c>
      <c r="AA6" s="21">
        <f t="shared" si="4"/>
        <v>28.51</v>
      </c>
      <c r="AB6" s="21">
        <f t="shared" si="4"/>
        <v>32.229999999999997</v>
      </c>
      <c r="AC6" s="21">
        <f t="shared" si="4"/>
        <v>33.86</v>
      </c>
      <c r="AD6" s="21">
        <f t="shared" si="4"/>
        <v>102.73</v>
      </c>
      <c r="AE6" s="21">
        <f t="shared" si="4"/>
        <v>105.78</v>
      </c>
      <c r="AF6" s="21">
        <f t="shared" si="4"/>
        <v>106.09</v>
      </c>
      <c r="AG6" s="21">
        <f t="shared" si="4"/>
        <v>106.44</v>
      </c>
      <c r="AH6" s="21">
        <f t="shared" si="4"/>
        <v>107.11</v>
      </c>
      <c r="AI6" s="20" t="str">
        <f>IF(AI7="","",IF(AI7="-","【-】","【"&amp;SUBSTITUTE(TEXT(AI7,"#,##0.00"),"-","△")&amp;"】"))</f>
        <v>【105.09】</v>
      </c>
      <c r="AJ6" s="21">
        <f>IF(AJ7="",NA(),AJ7)</f>
        <v>1250.47</v>
      </c>
      <c r="AK6" s="21">
        <f t="shared" ref="AK6:AS6" si="5">IF(AK7="",NA(),AK7)</f>
        <v>1637.51</v>
      </c>
      <c r="AL6" s="21">
        <f t="shared" si="5"/>
        <v>1888.66</v>
      </c>
      <c r="AM6" s="21">
        <f t="shared" si="5"/>
        <v>1929.38</v>
      </c>
      <c r="AN6" s="21">
        <f t="shared" si="5"/>
        <v>2125.69</v>
      </c>
      <c r="AO6" s="21">
        <f t="shared" si="5"/>
        <v>94.97</v>
      </c>
      <c r="AP6" s="21">
        <f t="shared" si="5"/>
        <v>63.96</v>
      </c>
      <c r="AQ6" s="21">
        <f t="shared" si="5"/>
        <v>69.42</v>
      </c>
      <c r="AR6" s="21">
        <f t="shared" si="5"/>
        <v>72.86</v>
      </c>
      <c r="AS6" s="21">
        <f t="shared" si="5"/>
        <v>69.540000000000006</v>
      </c>
      <c r="AT6" s="20" t="str">
        <f>IF(AT7="","",IF(AT7="-","【-】","【"&amp;SUBSTITUTE(TEXT(AT7,"#,##0.00"),"-","△")&amp;"】"))</f>
        <v>【65.73】</v>
      </c>
      <c r="AU6" s="21">
        <f>IF(AU7="",NA(),AU7)</f>
        <v>7.77</v>
      </c>
      <c r="AV6" s="21">
        <f t="shared" ref="AV6:BD6" si="6">IF(AV7="",NA(),AV7)</f>
        <v>9.5500000000000007</v>
      </c>
      <c r="AW6" s="21">
        <f t="shared" si="6"/>
        <v>8.25</v>
      </c>
      <c r="AX6" s="21">
        <f t="shared" si="6"/>
        <v>10.36</v>
      </c>
      <c r="AY6" s="21">
        <f t="shared" si="6"/>
        <v>10.82</v>
      </c>
      <c r="AZ6" s="21">
        <f t="shared" si="6"/>
        <v>47.72</v>
      </c>
      <c r="BA6" s="21">
        <f t="shared" si="6"/>
        <v>44.24</v>
      </c>
      <c r="BB6" s="21">
        <f t="shared" si="6"/>
        <v>43.07</v>
      </c>
      <c r="BC6" s="21">
        <f t="shared" si="6"/>
        <v>45.42</v>
      </c>
      <c r="BD6" s="21">
        <f t="shared" si="6"/>
        <v>50.63</v>
      </c>
      <c r="BE6" s="20" t="str">
        <f>IF(BE7="","",IF(BE7="-","【-】","【"&amp;SUBSTITUTE(TEXT(BE7,"#,##0.00"),"-","△")&amp;"】"))</f>
        <v>【48.91】</v>
      </c>
      <c r="BF6" s="21">
        <f>IF(BF7="",NA(),BF7)</f>
        <v>4613.3100000000004</v>
      </c>
      <c r="BG6" s="21">
        <f t="shared" ref="BG6:BO6" si="7">IF(BG7="",NA(),BG7)</f>
        <v>4645.3900000000003</v>
      </c>
      <c r="BH6" s="21">
        <f t="shared" si="7"/>
        <v>4199.67</v>
      </c>
      <c r="BI6" s="21">
        <f t="shared" si="7"/>
        <v>3410.06</v>
      </c>
      <c r="BJ6" s="21">
        <f t="shared" si="7"/>
        <v>3009.92</v>
      </c>
      <c r="BK6" s="21">
        <f t="shared" si="7"/>
        <v>1206.79</v>
      </c>
      <c r="BL6" s="21">
        <f t="shared" si="7"/>
        <v>1258.43</v>
      </c>
      <c r="BM6" s="21">
        <f t="shared" si="7"/>
        <v>1163.75</v>
      </c>
      <c r="BN6" s="21">
        <f t="shared" si="7"/>
        <v>1195.47</v>
      </c>
      <c r="BO6" s="21">
        <f t="shared" si="7"/>
        <v>1168.69</v>
      </c>
      <c r="BP6" s="20" t="str">
        <f>IF(BP7="","",IF(BP7="-","【-】","【"&amp;SUBSTITUTE(TEXT(BP7,"#,##0.00"),"-","△")&amp;"】"))</f>
        <v>【1,156.82】</v>
      </c>
      <c r="BQ6" s="21">
        <f>IF(BQ7="",NA(),BQ7)</f>
        <v>29.51</v>
      </c>
      <c r="BR6" s="21">
        <f t="shared" ref="BR6:BZ6" si="8">IF(BR7="",NA(),BR7)</f>
        <v>27.94</v>
      </c>
      <c r="BS6" s="21">
        <f t="shared" si="8"/>
        <v>28.48</v>
      </c>
      <c r="BT6" s="21">
        <f t="shared" si="8"/>
        <v>32.200000000000003</v>
      </c>
      <c r="BU6" s="21">
        <f t="shared" si="8"/>
        <v>33.74</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572.38</v>
      </c>
      <c r="CC6" s="21">
        <f t="shared" ref="CC6:CK6" si="9">IF(CC7="",NA(),CC7)</f>
        <v>598.94000000000005</v>
      </c>
      <c r="CD6" s="21">
        <f t="shared" si="9"/>
        <v>546.12</v>
      </c>
      <c r="CE6" s="21">
        <f t="shared" si="9"/>
        <v>531.75</v>
      </c>
      <c r="CF6" s="21">
        <f t="shared" si="9"/>
        <v>512.33000000000004</v>
      </c>
      <c r="CG6" s="21">
        <f t="shared" si="9"/>
        <v>228.47</v>
      </c>
      <c r="CH6" s="21">
        <f t="shared" si="9"/>
        <v>224.88</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f t="shared" si="10"/>
        <v>42.47</v>
      </c>
      <c r="CS6" s="21">
        <f t="shared" si="10"/>
        <v>42.4</v>
      </c>
      <c r="CT6" s="21">
        <f t="shared" si="10"/>
        <v>42.28</v>
      </c>
      <c r="CU6" s="21">
        <f t="shared" si="10"/>
        <v>41.06</v>
      </c>
      <c r="CV6" s="21">
        <f t="shared" si="10"/>
        <v>42.09</v>
      </c>
      <c r="CW6" s="20" t="str">
        <f>IF(CW7="","",IF(CW7="-","【-】","【"&amp;SUBSTITUTE(TEXT(CW7,"#,##0.00"),"-","△")&amp;"】"))</f>
        <v>【43.28】</v>
      </c>
      <c r="CX6" s="21">
        <f>IF(CX7="",NA(),CX7)</f>
        <v>80.5</v>
      </c>
      <c r="CY6" s="21">
        <f t="shared" ref="CY6:DG6" si="11">IF(CY7="",NA(),CY7)</f>
        <v>84.46</v>
      </c>
      <c r="CZ6" s="21">
        <f t="shared" si="11"/>
        <v>81.69</v>
      </c>
      <c r="DA6" s="21">
        <f t="shared" si="11"/>
        <v>83</v>
      </c>
      <c r="DB6" s="21">
        <f t="shared" si="11"/>
        <v>88.59</v>
      </c>
      <c r="DC6" s="21">
        <f t="shared" si="11"/>
        <v>83.75</v>
      </c>
      <c r="DD6" s="21">
        <f t="shared" si="11"/>
        <v>84.19</v>
      </c>
      <c r="DE6" s="21">
        <f t="shared" si="11"/>
        <v>84.34</v>
      </c>
      <c r="DF6" s="21">
        <f t="shared" si="11"/>
        <v>84.34</v>
      </c>
      <c r="DG6" s="21">
        <f t="shared" si="11"/>
        <v>84.73</v>
      </c>
      <c r="DH6" s="20" t="str">
        <f>IF(DH7="","",IF(DH7="-","【-】","【"&amp;SUBSTITUTE(TEXT(DH7,"#,##0.00"),"-","△")&amp;"】"))</f>
        <v>【86.21】</v>
      </c>
      <c r="DI6" s="21">
        <f>IF(DI7="",NA(),DI7)</f>
        <v>32.840000000000003</v>
      </c>
      <c r="DJ6" s="21">
        <f t="shared" ref="DJ6:DR6" si="12">IF(DJ7="",NA(),DJ7)</f>
        <v>34.67</v>
      </c>
      <c r="DK6" s="21">
        <f t="shared" si="12"/>
        <v>36.5</v>
      </c>
      <c r="DL6" s="21">
        <f t="shared" si="12"/>
        <v>38.31</v>
      </c>
      <c r="DM6" s="21">
        <f t="shared" si="12"/>
        <v>40.11</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401005</v>
      </c>
      <c r="D7" s="23">
        <v>46</v>
      </c>
      <c r="E7" s="23">
        <v>17</v>
      </c>
      <c r="F7" s="23">
        <v>4</v>
      </c>
      <c r="G7" s="23">
        <v>0</v>
      </c>
      <c r="H7" s="23" t="s">
        <v>98</v>
      </c>
      <c r="I7" s="23" t="s">
        <v>99</v>
      </c>
      <c r="J7" s="23" t="s">
        <v>100</v>
      </c>
      <c r="K7" s="23" t="s">
        <v>101</v>
      </c>
      <c r="L7" s="23" t="s">
        <v>102</v>
      </c>
      <c r="M7" s="23" t="s">
        <v>103</v>
      </c>
      <c r="N7" s="24" t="s">
        <v>104</v>
      </c>
      <c r="O7" s="24">
        <v>57.02</v>
      </c>
      <c r="P7" s="24">
        <v>1.1200000000000001</v>
      </c>
      <c r="Q7" s="24">
        <v>100</v>
      </c>
      <c r="R7" s="24">
        <v>2207</v>
      </c>
      <c r="S7" s="24">
        <v>921241</v>
      </c>
      <c r="T7" s="24">
        <v>492.5</v>
      </c>
      <c r="U7" s="24">
        <v>1870.54</v>
      </c>
      <c r="V7" s="24">
        <v>10254</v>
      </c>
      <c r="W7" s="24">
        <v>4.5199999999999996</v>
      </c>
      <c r="X7" s="24">
        <v>2268.58</v>
      </c>
      <c r="Y7" s="24">
        <v>29.53</v>
      </c>
      <c r="Z7" s="24">
        <v>27.94</v>
      </c>
      <c r="AA7" s="24">
        <v>28.51</v>
      </c>
      <c r="AB7" s="24">
        <v>32.229999999999997</v>
      </c>
      <c r="AC7" s="24">
        <v>33.86</v>
      </c>
      <c r="AD7" s="24">
        <v>102.73</v>
      </c>
      <c r="AE7" s="24">
        <v>105.78</v>
      </c>
      <c r="AF7" s="24">
        <v>106.09</v>
      </c>
      <c r="AG7" s="24">
        <v>106.44</v>
      </c>
      <c r="AH7" s="24">
        <v>107.11</v>
      </c>
      <c r="AI7" s="24">
        <v>105.09</v>
      </c>
      <c r="AJ7" s="24">
        <v>1250.47</v>
      </c>
      <c r="AK7" s="24">
        <v>1637.51</v>
      </c>
      <c r="AL7" s="24">
        <v>1888.66</v>
      </c>
      <c r="AM7" s="24">
        <v>1929.38</v>
      </c>
      <c r="AN7" s="24">
        <v>2125.69</v>
      </c>
      <c r="AO7" s="24">
        <v>94.97</v>
      </c>
      <c r="AP7" s="24">
        <v>63.96</v>
      </c>
      <c r="AQ7" s="24">
        <v>69.42</v>
      </c>
      <c r="AR7" s="24">
        <v>72.86</v>
      </c>
      <c r="AS7" s="24">
        <v>69.540000000000006</v>
      </c>
      <c r="AT7" s="24">
        <v>65.73</v>
      </c>
      <c r="AU7" s="24">
        <v>7.77</v>
      </c>
      <c r="AV7" s="24">
        <v>9.5500000000000007</v>
      </c>
      <c r="AW7" s="24">
        <v>8.25</v>
      </c>
      <c r="AX7" s="24">
        <v>10.36</v>
      </c>
      <c r="AY7" s="24">
        <v>10.82</v>
      </c>
      <c r="AZ7" s="24">
        <v>47.72</v>
      </c>
      <c r="BA7" s="24">
        <v>44.24</v>
      </c>
      <c r="BB7" s="24">
        <v>43.07</v>
      </c>
      <c r="BC7" s="24">
        <v>45.42</v>
      </c>
      <c r="BD7" s="24">
        <v>50.63</v>
      </c>
      <c r="BE7" s="24">
        <v>48.91</v>
      </c>
      <c r="BF7" s="24">
        <v>4613.3100000000004</v>
      </c>
      <c r="BG7" s="24">
        <v>4645.3900000000003</v>
      </c>
      <c r="BH7" s="24">
        <v>4199.67</v>
      </c>
      <c r="BI7" s="24">
        <v>3410.06</v>
      </c>
      <c r="BJ7" s="24">
        <v>3009.92</v>
      </c>
      <c r="BK7" s="24">
        <v>1206.79</v>
      </c>
      <c r="BL7" s="24">
        <v>1258.43</v>
      </c>
      <c r="BM7" s="24">
        <v>1163.75</v>
      </c>
      <c r="BN7" s="24">
        <v>1195.47</v>
      </c>
      <c r="BO7" s="24">
        <v>1168.69</v>
      </c>
      <c r="BP7" s="24">
        <v>1156.82</v>
      </c>
      <c r="BQ7" s="24">
        <v>29.51</v>
      </c>
      <c r="BR7" s="24">
        <v>27.94</v>
      </c>
      <c r="BS7" s="24">
        <v>28.48</v>
      </c>
      <c r="BT7" s="24">
        <v>32.200000000000003</v>
      </c>
      <c r="BU7" s="24">
        <v>33.74</v>
      </c>
      <c r="BV7" s="24">
        <v>71.84</v>
      </c>
      <c r="BW7" s="24">
        <v>73.36</v>
      </c>
      <c r="BX7" s="24">
        <v>72.599999999999994</v>
      </c>
      <c r="BY7" s="24">
        <v>69.430000000000007</v>
      </c>
      <c r="BZ7" s="24">
        <v>70.709999999999994</v>
      </c>
      <c r="CA7" s="24">
        <v>75.33</v>
      </c>
      <c r="CB7" s="24">
        <v>572.38</v>
      </c>
      <c r="CC7" s="24">
        <v>598.94000000000005</v>
      </c>
      <c r="CD7" s="24">
        <v>546.12</v>
      </c>
      <c r="CE7" s="24">
        <v>531.75</v>
      </c>
      <c r="CF7" s="24">
        <v>512.33000000000004</v>
      </c>
      <c r="CG7" s="24">
        <v>228.47</v>
      </c>
      <c r="CH7" s="24">
        <v>224.88</v>
      </c>
      <c r="CI7" s="24">
        <v>228.64</v>
      </c>
      <c r="CJ7" s="24">
        <v>239.46</v>
      </c>
      <c r="CK7" s="24">
        <v>233.15</v>
      </c>
      <c r="CL7" s="24">
        <v>215.73</v>
      </c>
      <c r="CM7" s="24" t="s">
        <v>104</v>
      </c>
      <c r="CN7" s="24" t="s">
        <v>104</v>
      </c>
      <c r="CO7" s="24" t="s">
        <v>104</v>
      </c>
      <c r="CP7" s="24" t="s">
        <v>104</v>
      </c>
      <c r="CQ7" s="24" t="s">
        <v>104</v>
      </c>
      <c r="CR7" s="24">
        <v>42.47</v>
      </c>
      <c r="CS7" s="24">
        <v>42.4</v>
      </c>
      <c r="CT7" s="24">
        <v>42.28</v>
      </c>
      <c r="CU7" s="24">
        <v>41.06</v>
      </c>
      <c r="CV7" s="24">
        <v>42.09</v>
      </c>
      <c r="CW7" s="24">
        <v>43.28</v>
      </c>
      <c r="CX7" s="24">
        <v>80.5</v>
      </c>
      <c r="CY7" s="24">
        <v>84.46</v>
      </c>
      <c r="CZ7" s="24">
        <v>81.69</v>
      </c>
      <c r="DA7" s="24">
        <v>83</v>
      </c>
      <c r="DB7" s="24">
        <v>88.59</v>
      </c>
      <c r="DC7" s="24">
        <v>83.75</v>
      </c>
      <c r="DD7" s="24">
        <v>84.19</v>
      </c>
      <c r="DE7" s="24">
        <v>84.34</v>
      </c>
      <c r="DF7" s="24">
        <v>84.34</v>
      </c>
      <c r="DG7" s="24">
        <v>84.73</v>
      </c>
      <c r="DH7" s="24">
        <v>86.21</v>
      </c>
      <c r="DI7" s="24">
        <v>32.840000000000003</v>
      </c>
      <c r="DJ7" s="24">
        <v>34.67</v>
      </c>
      <c r="DK7" s="24">
        <v>36.5</v>
      </c>
      <c r="DL7" s="24">
        <v>38.31</v>
      </c>
      <c r="DM7" s="24">
        <v>40.11</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110</v>
      </c>
    </row>
    <row r="12" spans="1:148" x14ac:dyDescent="0.15">
      <c r="B12">
        <v>1</v>
      </c>
      <c r="C12">
        <v>1</v>
      </c>
      <c r="D12">
        <v>2</v>
      </c>
      <c r="E12">
        <v>3</v>
      </c>
      <c r="F12">
        <v>4</v>
      </c>
      <c r="G12" t="s">
        <v>111</v>
      </c>
    </row>
    <row r="13" spans="1:148" x14ac:dyDescent="0.15">
      <c r="B13" t="s">
        <v>112</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